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PROYECTO_PRESUPUESTO_2024\CD_PROYECTO_PRESUPUESTO_2024_CONGRESO_DEL_ESTADO\"/>
    </mc:Choice>
  </mc:AlternateContent>
  <bookViews>
    <workbookView xWindow="0" yWindow="0" windowWidth="28800" windowHeight="12300"/>
  </bookViews>
  <sheets>
    <sheet name="DEVENGADO_2023_Vs_PROYECTO_2024" sheetId="1" r:id="rId1"/>
  </sheets>
  <definedNames>
    <definedName name="_xlnm.Print_Area" localSheetId="0">DEVENGADO_2023_Vs_PROYECTO_2024!$A$6:$K$329</definedName>
    <definedName name="Print_Area" localSheetId="0">DEVENGADO_2023_Vs_PROYECTO_2024!#REF!</definedName>
    <definedName name="Print_Titles" localSheetId="0">DEVENGADO_2023_Vs_PROYECTO_2024!$4:$8</definedName>
    <definedName name="_xlnm.Print_Titles" localSheetId="0">DEVENGADO_2023_Vs_PROYECTO_2024!$1:$5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7" i="1" l="1"/>
  <c r="I326" i="1"/>
  <c r="I325" i="1"/>
  <c r="I322" i="1"/>
  <c r="I321" i="1" s="1"/>
  <c r="I317" i="1" s="1"/>
  <c r="I319" i="1"/>
  <c r="I318" i="1"/>
  <c r="I314" i="1"/>
  <c r="I313" i="1"/>
  <c r="I311" i="1"/>
  <c r="I309" i="1"/>
  <c r="I307" i="1"/>
  <c r="I305" i="1"/>
  <c r="I303" i="1"/>
  <c r="I302" i="1"/>
  <c r="I300" i="1"/>
  <c r="I299" i="1" s="1"/>
  <c r="I297" i="1"/>
  <c r="I296" i="1"/>
  <c r="I293" i="1"/>
  <c r="I292" i="1"/>
  <c r="I290" i="1"/>
  <c r="I285" i="1" s="1"/>
  <c r="I288" i="1"/>
  <c r="I286" i="1"/>
  <c r="I283" i="1"/>
  <c r="I279" i="1"/>
  <c r="I274" i="1" s="1"/>
  <c r="I277" i="1"/>
  <c r="I275" i="1"/>
  <c r="I270" i="1"/>
  <c r="I269" i="1"/>
  <c r="I267" i="1"/>
  <c r="I266" i="1" s="1"/>
  <c r="I265" i="1" s="1"/>
  <c r="I262" i="1"/>
  <c r="I260" i="1"/>
  <c r="I259" i="1"/>
  <c r="I256" i="1"/>
  <c r="I254" i="1"/>
  <c r="I253" i="1"/>
  <c r="I249" i="1"/>
  <c r="I246" i="1"/>
  <c r="I242" i="1"/>
  <c r="I239" i="1"/>
  <c r="I236" i="1" s="1"/>
  <c r="I237" i="1"/>
  <c r="I234" i="1"/>
  <c r="I232" i="1"/>
  <c r="I231" i="1"/>
  <c r="I228" i="1"/>
  <c r="I224" i="1"/>
  <c r="I219" i="1"/>
  <c r="I217" i="1"/>
  <c r="I215" i="1"/>
  <c r="I213" i="1"/>
  <c r="I211" i="1"/>
  <c r="I208" i="1" s="1"/>
  <c r="I209" i="1"/>
  <c r="I206" i="1"/>
  <c r="I204" i="1"/>
  <c r="I202" i="1"/>
  <c r="I199" i="1"/>
  <c r="I196" i="1"/>
  <c r="I194" i="1"/>
  <c r="I189" i="1"/>
  <c r="I187" i="1"/>
  <c r="I184" i="1"/>
  <c r="I182" i="1"/>
  <c r="I180" i="1"/>
  <c r="I179" i="1"/>
  <c r="I177" i="1"/>
  <c r="I175" i="1"/>
  <c r="I168" i="1" s="1"/>
  <c r="I173" i="1"/>
  <c r="I171" i="1"/>
  <c r="I169" i="1"/>
  <c r="I166" i="1"/>
  <c r="I164" i="1"/>
  <c r="I162" i="1"/>
  <c r="I160" i="1"/>
  <c r="I158" i="1"/>
  <c r="I156" i="1"/>
  <c r="I154" i="1"/>
  <c r="I152" i="1"/>
  <c r="I146" i="1"/>
  <c r="I144" i="1"/>
  <c r="I142" i="1"/>
  <c r="I139" i="1"/>
  <c r="I137" i="1"/>
  <c r="I134" i="1" s="1"/>
  <c r="I135" i="1"/>
  <c r="I132" i="1"/>
  <c r="I130" i="1"/>
  <c r="I127" i="1"/>
  <c r="I123" i="1"/>
  <c r="I122" i="1"/>
  <c r="I120" i="1"/>
  <c r="I118" i="1"/>
  <c r="I116" i="1"/>
  <c r="I114" i="1"/>
  <c r="I113" i="1" s="1"/>
  <c r="I111" i="1"/>
  <c r="I109" i="1"/>
  <c r="I107" i="1"/>
  <c r="I105" i="1"/>
  <c r="I103" i="1"/>
  <c r="I101" i="1"/>
  <c r="I99" i="1"/>
  <c r="I97" i="1"/>
  <c r="I96" i="1" s="1"/>
  <c r="I94" i="1"/>
  <c r="I92" i="1"/>
  <c r="I87" i="1" s="1"/>
  <c r="I88" i="1"/>
  <c r="I85" i="1"/>
  <c r="I83" i="1"/>
  <c r="I81" i="1"/>
  <c r="I79" i="1"/>
  <c r="I77" i="1"/>
  <c r="I75" i="1"/>
  <c r="I71" i="1"/>
  <c r="I70" i="1" s="1"/>
  <c r="I66" i="1"/>
  <c r="I65" i="1" s="1"/>
  <c r="I62" i="1"/>
  <c r="I61" i="1" s="1"/>
  <c r="I57" i="1"/>
  <c r="I55" i="1"/>
  <c r="I42" i="1" s="1"/>
  <c r="I47" i="1"/>
  <c r="I45" i="1"/>
  <c r="I43" i="1"/>
  <c r="I37" i="1"/>
  <c r="I34" i="1"/>
  <c r="I33" i="1"/>
  <c r="I31" i="1"/>
  <c r="I29" i="1"/>
  <c r="I26" i="1"/>
  <c r="I23" i="1"/>
  <c r="I22" i="1"/>
  <c r="I20" i="1"/>
  <c r="I15" i="1" s="1"/>
  <c r="I18" i="1"/>
  <c r="I16" i="1"/>
  <c r="I13" i="1"/>
  <c r="I198" i="1" l="1"/>
  <c r="I151" i="1"/>
  <c r="I150" i="1" s="1"/>
  <c r="I126" i="1"/>
  <c r="I273" i="1"/>
  <c r="I69" i="1"/>
  <c r="J234" i="1"/>
  <c r="H234" i="1"/>
  <c r="G234" i="1"/>
  <c r="F234" i="1"/>
  <c r="G232" i="1"/>
  <c r="F232" i="1"/>
  <c r="K68" i="1"/>
  <c r="H328" i="1"/>
  <c r="K328" i="1" s="1"/>
  <c r="F327" i="1"/>
  <c r="H327" i="1" s="1"/>
  <c r="H323" i="1"/>
  <c r="J323" i="1" s="1"/>
  <c r="J322" i="1" s="1"/>
  <c r="J321" i="1" s="1"/>
  <c r="G322" i="1"/>
  <c r="G321" i="1" s="1"/>
  <c r="F322" i="1"/>
  <c r="F321" i="1" s="1"/>
  <c r="H320" i="1"/>
  <c r="K320" i="1" s="1"/>
  <c r="G319" i="1"/>
  <c r="G318" i="1" s="1"/>
  <c r="G317" i="1" s="1"/>
  <c r="F319" i="1"/>
  <c r="F318" i="1" s="1"/>
  <c r="H315" i="1"/>
  <c r="K315" i="1" s="1"/>
  <c r="G314" i="1"/>
  <c r="G313" i="1" s="1"/>
  <c r="F314" i="1"/>
  <c r="F313" i="1" s="1"/>
  <c r="H312" i="1"/>
  <c r="H311" i="1" s="1"/>
  <c r="G311" i="1"/>
  <c r="F311" i="1"/>
  <c r="H310" i="1"/>
  <c r="K310" i="1" s="1"/>
  <c r="G309" i="1"/>
  <c r="F309" i="1"/>
  <c r="H308" i="1"/>
  <c r="J308" i="1" s="1"/>
  <c r="J307" i="1" s="1"/>
  <c r="G307" i="1"/>
  <c r="F307" i="1"/>
  <c r="H306" i="1"/>
  <c r="K306" i="1" s="1"/>
  <c r="G305" i="1"/>
  <c r="F305" i="1"/>
  <c r="H304" i="1"/>
  <c r="K304" i="1" s="1"/>
  <c r="G303" i="1"/>
  <c r="F303" i="1"/>
  <c r="H301" i="1"/>
  <c r="K301" i="1" s="1"/>
  <c r="G300" i="1"/>
  <c r="G299" i="1" s="1"/>
  <c r="F300" i="1"/>
  <c r="F299" i="1" s="1"/>
  <c r="H298" i="1"/>
  <c r="K298" i="1" s="1"/>
  <c r="G297" i="1"/>
  <c r="G296" i="1" s="1"/>
  <c r="F297" i="1"/>
  <c r="F296" i="1" s="1"/>
  <c r="H295" i="1"/>
  <c r="J295" i="1" s="1"/>
  <c r="H294" i="1"/>
  <c r="K294" i="1" s="1"/>
  <c r="G293" i="1"/>
  <c r="G292" i="1" s="1"/>
  <c r="F293" i="1"/>
  <c r="F292" i="1" s="1"/>
  <c r="H291" i="1"/>
  <c r="J291" i="1" s="1"/>
  <c r="J290" i="1" s="1"/>
  <c r="G290" i="1"/>
  <c r="F290" i="1"/>
  <c r="H289" i="1"/>
  <c r="J289" i="1" s="1"/>
  <c r="J288" i="1" s="1"/>
  <c r="G288" i="1"/>
  <c r="F288" i="1"/>
  <c r="H287" i="1"/>
  <c r="K287" i="1" s="1"/>
  <c r="G286" i="1"/>
  <c r="F286" i="1"/>
  <c r="H284" i="1"/>
  <c r="H283" i="1" s="1"/>
  <c r="G283" i="1"/>
  <c r="F283" i="1"/>
  <c r="H282" i="1"/>
  <c r="K282" i="1" s="1"/>
  <c r="H281" i="1"/>
  <c r="J281" i="1" s="1"/>
  <c r="H280" i="1"/>
  <c r="K280" i="1" s="1"/>
  <c r="G279" i="1"/>
  <c r="F279" i="1"/>
  <c r="H278" i="1"/>
  <c r="K278" i="1" s="1"/>
  <c r="G277" i="1"/>
  <c r="F277" i="1"/>
  <c r="H276" i="1"/>
  <c r="J276" i="1" s="1"/>
  <c r="J275" i="1" s="1"/>
  <c r="G275" i="1"/>
  <c r="F275" i="1"/>
  <c r="H271" i="1"/>
  <c r="K271" i="1" s="1"/>
  <c r="G270" i="1"/>
  <c r="G269" i="1" s="1"/>
  <c r="F270" i="1"/>
  <c r="F269" i="1" s="1"/>
  <c r="H268" i="1"/>
  <c r="H267" i="1" s="1"/>
  <c r="G267" i="1"/>
  <c r="G266" i="1" s="1"/>
  <c r="F267" i="1"/>
  <c r="F266" i="1" s="1"/>
  <c r="H263" i="1"/>
  <c r="G262" i="1"/>
  <c r="F262" i="1"/>
  <c r="H261" i="1"/>
  <c r="J261" i="1" s="1"/>
  <c r="J260" i="1" s="1"/>
  <c r="G260" i="1"/>
  <c r="F260" i="1"/>
  <c r="H258" i="1"/>
  <c r="J258" i="1" s="1"/>
  <c r="H257" i="1"/>
  <c r="G256" i="1"/>
  <c r="F256" i="1"/>
  <c r="H255" i="1"/>
  <c r="G254" i="1"/>
  <c r="F254" i="1"/>
  <c r="H252" i="1"/>
  <c r="H251" i="1"/>
  <c r="H250" i="1"/>
  <c r="K250" i="1" s="1"/>
  <c r="G249" i="1"/>
  <c r="F249" i="1"/>
  <c r="H248" i="1"/>
  <c r="K248" i="1" s="1"/>
  <c r="H247" i="1"/>
  <c r="G246" i="1"/>
  <c r="F246" i="1"/>
  <c r="H245" i="1"/>
  <c r="J245" i="1" s="1"/>
  <c r="H244" i="1"/>
  <c r="K244" i="1" s="1"/>
  <c r="H243" i="1"/>
  <c r="G242" i="1"/>
  <c r="F242" i="1"/>
  <c r="H241" i="1"/>
  <c r="K241" i="1" s="1"/>
  <c r="H240" i="1"/>
  <c r="K240" i="1" s="1"/>
  <c r="G239" i="1"/>
  <c r="F239" i="1"/>
  <c r="H238" i="1"/>
  <c r="K238" i="1" s="1"/>
  <c r="H237" i="1"/>
  <c r="G237" i="1"/>
  <c r="F237" i="1"/>
  <c r="H233" i="1"/>
  <c r="K233" i="1" s="1"/>
  <c r="H230" i="1"/>
  <c r="H229" i="1"/>
  <c r="K229" i="1" s="1"/>
  <c r="G228" i="1"/>
  <c r="F228" i="1"/>
  <c r="H227" i="1"/>
  <c r="K227" i="1" s="1"/>
  <c r="H226" i="1"/>
  <c r="J226" i="1" s="1"/>
  <c r="H225" i="1"/>
  <c r="J225" i="1" s="1"/>
  <c r="G224" i="1"/>
  <c r="F224" i="1"/>
  <c r="H223" i="1"/>
  <c r="J223" i="1" s="1"/>
  <c r="H222" i="1"/>
  <c r="K222" i="1" s="1"/>
  <c r="H221" i="1"/>
  <c r="K221" i="1" s="1"/>
  <c r="H220" i="1"/>
  <c r="J220" i="1" s="1"/>
  <c r="G219" i="1"/>
  <c r="F219" i="1"/>
  <c r="H218" i="1"/>
  <c r="G217" i="1"/>
  <c r="F217" i="1"/>
  <c r="H216" i="1"/>
  <c r="G215" i="1"/>
  <c r="F215" i="1"/>
  <c r="H214" i="1"/>
  <c r="K214" i="1" s="1"/>
  <c r="G213" i="1"/>
  <c r="F213" i="1"/>
  <c r="H212" i="1"/>
  <c r="K212" i="1" s="1"/>
  <c r="G211" i="1"/>
  <c r="F211" i="1"/>
  <c r="H210" i="1"/>
  <c r="H209" i="1" s="1"/>
  <c r="G209" i="1"/>
  <c r="F209" i="1"/>
  <c r="H207" i="1"/>
  <c r="K207" i="1" s="1"/>
  <c r="G206" i="1"/>
  <c r="F206" i="1"/>
  <c r="H205" i="1"/>
  <c r="F204" i="1"/>
  <c r="H204" i="1" s="1"/>
  <c r="H203" i="1"/>
  <c r="G202" i="1"/>
  <c r="F202" i="1"/>
  <c r="H201" i="1"/>
  <c r="H200" i="1"/>
  <c r="K200" i="1" s="1"/>
  <c r="G199" i="1"/>
  <c r="F199" i="1"/>
  <c r="H197" i="1"/>
  <c r="K197" i="1" s="1"/>
  <c r="G196" i="1"/>
  <c r="F196" i="1"/>
  <c r="H195" i="1"/>
  <c r="K195" i="1" s="1"/>
  <c r="G194" i="1"/>
  <c r="F194" i="1"/>
  <c r="H193" i="1"/>
  <c r="J193" i="1" s="1"/>
  <c r="H192" i="1"/>
  <c r="H191" i="1"/>
  <c r="K191" i="1" s="1"/>
  <c r="H190" i="1"/>
  <c r="G189" i="1"/>
  <c r="F189" i="1"/>
  <c r="H188" i="1"/>
  <c r="K188" i="1" s="1"/>
  <c r="G187" i="1"/>
  <c r="F187" i="1"/>
  <c r="H186" i="1"/>
  <c r="K186" i="1" s="1"/>
  <c r="H185" i="1"/>
  <c r="G184" i="1"/>
  <c r="F184" i="1"/>
  <c r="H183" i="1"/>
  <c r="H182" i="1" s="1"/>
  <c r="G182" i="1"/>
  <c r="F182" i="1"/>
  <c r="H181" i="1"/>
  <c r="K181" i="1" s="1"/>
  <c r="G180" i="1"/>
  <c r="F180" i="1"/>
  <c r="H178" i="1"/>
  <c r="K178" i="1" s="1"/>
  <c r="G177" i="1"/>
  <c r="F177" i="1"/>
  <c r="H176" i="1"/>
  <c r="G175" i="1"/>
  <c r="F175" i="1"/>
  <c r="H174" i="1"/>
  <c r="G173" i="1"/>
  <c r="F173" i="1"/>
  <c r="H172" i="1"/>
  <c r="G171" i="1"/>
  <c r="F171" i="1"/>
  <c r="H170" i="1"/>
  <c r="K170" i="1" s="1"/>
  <c r="G169" i="1"/>
  <c r="F169" i="1"/>
  <c r="H167" i="1"/>
  <c r="J167" i="1" s="1"/>
  <c r="J166" i="1" s="1"/>
  <c r="G166" i="1"/>
  <c r="F166" i="1"/>
  <c r="H165" i="1"/>
  <c r="J165" i="1" s="1"/>
  <c r="J164" i="1" s="1"/>
  <c r="H164" i="1"/>
  <c r="G164" i="1"/>
  <c r="F164" i="1"/>
  <c r="H163" i="1"/>
  <c r="G162" i="1"/>
  <c r="F162" i="1"/>
  <c r="H161" i="1"/>
  <c r="J161" i="1" s="1"/>
  <c r="J160" i="1" s="1"/>
  <c r="G160" i="1"/>
  <c r="F160" i="1"/>
  <c r="H159" i="1"/>
  <c r="K159" i="1" s="1"/>
  <c r="G158" i="1"/>
  <c r="F158" i="1"/>
  <c r="H157" i="1"/>
  <c r="H156" i="1" s="1"/>
  <c r="G156" i="1"/>
  <c r="F156" i="1"/>
  <c r="H155" i="1"/>
  <c r="J155" i="1" s="1"/>
  <c r="J154" i="1" s="1"/>
  <c r="G154" i="1"/>
  <c r="F154" i="1"/>
  <c r="H153" i="1"/>
  <c r="K153" i="1" s="1"/>
  <c r="G152" i="1"/>
  <c r="F152" i="1"/>
  <c r="H148" i="1"/>
  <c r="H147" i="1"/>
  <c r="G146" i="1"/>
  <c r="F146" i="1"/>
  <c r="H145" i="1"/>
  <c r="G144" i="1"/>
  <c r="F144" i="1"/>
  <c r="H143" i="1"/>
  <c r="H142" i="1" s="1"/>
  <c r="G142" i="1"/>
  <c r="F142" i="1"/>
  <c r="H141" i="1"/>
  <c r="K141" i="1" s="1"/>
  <c r="H140" i="1"/>
  <c r="J140" i="1" s="1"/>
  <c r="G139" i="1"/>
  <c r="F139" i="1"/>
  <c r="H138" i="1"/>
  <c r="J138" i="1" s="1"/>
  <c r="J137" i="1" s="1"/>
  <c r="G137" i="1"/>
  <c r="F137" i="1"/>
  <c r="H136" i="1"/>
  <c r="J136" i="1" s="1"/>
  <c r="J135" i="1" s="1"/>
  <c r="G135" i="1"/>
  <c r="F135" i="1"/>
  <c r="H133" i="1"/>
  <c r="J133" i="1" s="1"/>
  <c r="J132" i="1" s="1"/>
  <c r="G132" i="1"/>
  <c r="F132" i="1"/>
  <c r="H131" i="1"/>
  <c r="K131" i="1" s="1"/>
  <c r="G130" i="1"/>
  <c r="F130" i="1"/>
  <c r="H129" i="1"/>
  <c r="K129" i="1" s="1"/>
  <c r="H128" i="1"/>
  <c r="K128" i="1" s="1"/>
  <c r="G127" i="1"/>
  <c r="F127" i="1"/>
  <c r="H125" i="1"/>
  <c r="K125" i="1" s="1"/>
  <c r="H124" i="1"/>
  <c r="K124" i="1" s="1"/>
  <c r="G123" i="1"/>
  <c r="G122" i="1" s="1"/>
  <c r="F123" i="1"/>
  <c r="F122" i="1" s="1"/>
  <c r="H121" i="1"/>
  <c r="J121" i="1" s="1"/>
  <c r="J120" i="1" s="1"/>
  <c r="G120" i="1"/>
  <c r="F120" i="1"/>
  <c r="H119" i="1"/>
  <c r="H118" i="1" s="1"/>
  <c r="G118" i="1"/>
  <c r="F118" i="1"/>
  <c r="H117" i="1"/>
  <c r="K117" i="1" s="1"/>
  <c r="G116" i="1"/>
  <c r="F116" i="1"/>
  <c r="H115" i="1"/>
  <c r="K115" i="1" s="1"/>
  <c r="G114" i="1"/>
  <c r="F114" i="1"/>
  <c r="H112" i="1"/>
  <c r="K112" i="1" s="1"/>
  <c r="G111" i="1"/>
  <c r="F111" i="1"/>
  <c r="H110" i="1"/>
  <c r="H109" i="1" s="1"/>
  <c r="K109" i="1"/>
  <c r="G109" i="1"/>
  <c r="F109" i="1"/>
  <c r="H108" i="1"/>
  <c r="K108" i="1" s="1"/>
  <c r="G107" i="1"/>
  <c r="F107" i="1"/>
  <c r="H106" i="1"/>
  <c r="K106" i="1" s="1"/>
  <c r="G105" i="1"/>
  <c r="F105" i="1"/>
  <c r="H104" i="1"/>
  <c r="K104" i="1" s="1"/>
  <c r="G103" i="1"/>
  <c r="F103" i="1"/>
  <c r="H102" i="1"/>
  <c r="K102" i="1" s="1"/>
  <c r="G101" i="1"/>
  <c r="F101" i="1"/>
  <c r="H100" i="1"/>
  <c r="H99" i="1" s="1"/>
  <c r="G99" i="1"/>
  <c r="F99" i="1"/>
  <c r="H98" i="1"/>
  <c r="K98" i="1" s="1"/>
  <c r="G97" i="1"/>
  <c r="F97" i="1"/>
  <c r="H95" i="1"/>
  <c r="K95" i="1" s="1"/>
  <c r="G94" i="1"/>
  <c r="F94" i="1"/>
  <c r="H93" i="1"/>
  <c r="K93" i="1" s="1"/>
  <c r="G92" i="1"/>
  <c r="F92" i="1"/>
  <c r="H91" i="1"/>
  <c r="J91" i="1" s="1"/>
  <c r="H90" i="1"/>
  <c r="K90" i="1" s="1"/>
  <c r="H89" i="1"/>
  <c r="K89" i="1" s="1"/>
  <c r="G88" i="1"/>
  <c r="F88" i="1"/>
  <c r="H86" i="1"/>
  <c r="K86" i="1" s="1"/>
  <c r="G85" i="1"/>
  <c r="F85" i="1"/>
  <c r="H84" i="1"/>
  <c r="K84" i="1" s="1"/>
  <c r="G83" i="1"/>
  <c r="F83" i="1"/>
  <c r="H82" i="1"/>
  <c r="K82" i="1" s="1"/>
  <c r="G81" i="1"/>
  <c r="F81" i="1"/>
  <c r="H80" i="1"/>
  <c r="J80" i="1" s="1"/>
  <c r="J79" i="1" s="1"/>
  <c r="G79" i="1"/>
  <c r="F79" i="1"/>
  <c r="H78" i="1"/>
  <c r="H77" i="1" s="1"/>
  <c r="G77" i="1"/>
  <c r="F77" i="1"/>
  <c r="H76" i="1"/>
  <c r="J76" i="1" s="1"/>
  <c r="J75" i="1" s="1"/>
  <c r="G75" i="1"/>
  <c r="F75" i="1"/>
  <c r="H74" i="1"/>
  <c r="J74" i="1" s="1"/>
  <c r="H73" i="1"/>
  <c r="K73" i="1" s="1"/>
  <c r="H72" i="1"/>
  <c r="K72" i="1" s="1"/>
  <c r="G71" i="1"/>
  <c r="F71" i="1"/>
  <c r="H67" i="1"/>
  <c r="K67" i="1" s="1"/>
  <c r="K65" i="1"/>
  <c r="H66" i="1"/>
  <c r="H65" i="1" s="1"/>
  <c r="G66" i="1"/>
  <c r="G65" i="1" s="1"/>
  <c r="F66" i="1"/>
  <c r="F65" i="1" s="1"/>
  <c r="H64" i="1"/>
  <c r="K64" i="1" s="1"/>
  <c r="H63" i="1"/>
  <c r="K63" i="1" s="1"/>
  <c r="G62" i="1"/>
  <c r="G61" i="1" s="1"/>
  <c r="F62" i="1"/>
  <c r="F61" i="1" s="1"/>
  <c r="H60" i="1"/>
  <c r="J60" i="1" s="1"/>
  <c r="H59" i="1"/>
  <c r="K59" i="1" s="1"/>
  <c r="H58" i="1"/>
  <c r="K58" i="1" s="1"/>
  <c r="G57" i="1"/>
  <c r="F57" i="1"/>
  <c r="H56" i="1"/>
  <c r="K56" i="1" s="1"/>
  <c r="G55" i="1"/>
  <c r="F55" i="1"/>
  <c r="H54" i="1"/>
  <c r="J54" i="1" s="1"/>
  <c r="H53" i="1"/>
  <c r="K53" i="1" s="1"/>
  <c r="H52" i="1"/>
  <c r="K52" i="1" s="1"/>
  <c r="H51" i="1"/>
  <c r="K51" i="1" s="1"/>
  <c r="H50" i="1"/>
  <c r="K50" i="1" s="1"/>
  <c r="H49" i="1"/>
  <c r="K49" i="1" s="1"/>
  <c r="H48" i="1"/>
  <c r="K48" i="1" s="1"/>
  <c r="G47" i="1"/>
  <c r="F47" i="1"/>
  <c r="H46" i="1"/>
  <c r="J46" i="1" s="1"/>
  <c r="J45" i="1" s="1"/>
  <c r="G45" i="1"/>
  <c r="F45" i="1"/>
  <c r="H44" i="1"/>
  <c r="K44" i="1" s="1"/>
  <c r="G43" i="1"/>
  <c r="F43" i="1"/>
  <c r="H41" i="1"/>
  <c r="K41" i="1" s="1"/>
  <c r="H40" i="1"/>
  <c r="J40" i="1" s="1"/>
  <c r="H39" i="1"/>
  <c r="K39" i="1" s="1"/>
  <c r="H38" i="1"/>
  <c r="K38" i="1" s="1"/>
  <c r="G37" i="1"/>
  <c r="F37" i="1"/>
  <c r="H36" i="1"/>
  <c r="K36" i="1" s="1"/>
  <c r="H35" i="1"/>
  <c r="K35" i="1" s="1"/>
  <c r="G34" i="1"/>
  <c r="G33" i="1" s="1"/>
  <c r="F34" i="1"/>
  <c r="F33" i="1" s="1"/>
  <c r="H32" i="1"/>
  <c r="K32" i="1" s="1"/>
  <c r="G31" i="1"/>
  <c r="F31" i="1"/>
  <c r="H30" i="1"/>
  <c r="K30" i="1" s="1"/>
  <c r="G29" i="1"/>
  <c r="F29" i="1"/>
  <c r="H28" i="1"/>
  <c r="K28" i="1" s="1"/>
  <c r="H27" i="1"/>
  <c r="K27" i="1" s="1"/>
  <c r="G26" i="1"/>
  <c r="F26" i="1"/>
  <c r="H25" i="1"/>
  <c r="K25" i="1" s="1"/>
  <c r="H24" i="1"/>
  <c r="J24" i="1" s="1"/>
  <c r="F23" i="1"/>
  <c r="H23" i="1" s="1"/>
  <c r="H21" i="1"/>
  <c r="J21" i="1" s="1"/>
  <c r="J20" i="1" s="1"/>
  <c r="G20" i="1"/>
  <c r="F20" i="1"/>
  <c r="H19" i="1"/>
  <c r="H18" i="1" s="1"/>
  <c r="K18" i="1"/>
  <c r="G18" i="1"/>
  <c r="F18" i="1"/>
  <c r="H17" i="1"/>
  <c r="K17" i="1" s="1"/>
  <c r="G16" i="1"/>
  <c r="F16" i="1"/>
  <c r="H14" i="1"/>
  <c r="H13" i="1" s="1"/>
  <c r="K13" i="1"/>
  <c r="G13" i="1"/>
  <c r="F13" i="1"/>
  <c r="H12" i="1"/>
  <c r="K12" i="1" s="1"/>
  <c r="I11" i="1"/>
  <c r="G11" i="1"/>
  <c r="F11" i="1"/>
  <c r="F231" i="1" l="1"/>
  <c r="G231" i="1"/>
  <c r="F126" i="1"/>
  <c r="K99" i="1"/>
  <c r="K118" i="1"/>
  <c r="K209" i="1"/>
  <c r="K19" i="1"/>
  <c r="H169" i="1"/>
  <c r="H196" i="1"/>
  <c r="K23" i="1"/>
  <c r="K77" i="1"/>
  <c r="K26" i="1"/>
  <c r="K34" i="1"/>
  <c r="K29" i="1"/>
  <c r="K107" i="1"/>
  <c r="K16" i="1"/>
  <c r="K80" i="1"/>
  <c r="K100" i="1"/>
  <c r="K66" i="1"/>
  <c r="K21" i="1"/>
  <c r="K119" i="1"/>
  <c r="K136" i="1"/>
  <c r="K24" i="1"/>
  <c r="K54" i="1"/>
  <c r="H232" i="1"/>
  <c r="H231" i="1" s="1"/>
  <c r="K231" i="1" s="1"/>
  <c r="K14" i="1"/>
  <c r="K76" i="1"/>
  <c r="K91" i="1"/>
  <c r="K110" i="1"/>
  <c r="K138" i="1"/>
  <c r="K46" i="1"/>
  <c r="K78" i="1"/>
  <c r="K40" i="1"/>
  <c r="K43" i="1"/>
  <c r="K60" i="1"/>
  <c r="K74" i="1"/>
  <c r="K121" i="1"/>
  <c r="H177" i="1"/>
  <c r="G259" i="1"/>
  <c r="J244" i="1"/>
  <c r="H260" i="1"/>
  <c r="K260" i="1" s="1"/>
  <c r="H277" i="1"/>
  <c r="K277" i="1" s="1"/>
  <c r="H114" i="1"/>
  <c r="K114" i="1" s="1"/>
  <c r="H194" i="1"/>
  <c r="K156" i="1"/>
  <c r="K194" i="1"/>
  <c r="H152" i="1"/>
  <c r="K152" i="1" s="1"/>
  <c r="J204" i="1"/>
  <c r="H290" i="1"/>
  <c r="K290" i="1" s="1"/>
  <c r="H199" i="1"/>
  <c r="K199" i="1" s="1"/>
  <c r="H111" i="1"/>
  <c r="K111" i="1" s="1"/>
  <c r="H135" i="1"/>
  <c r="H158" i="1"/>
  <c r="H262" i="1"/>
  <c r="H34" i="1"/>
  <c r="H79" i="1"/>
  <c r="K79" i="1" s="1"/>
  <c r="J102" i="1"/>
  <c r="J101" i="1" s="1"/>
  <c r="H120" i="1"/>
  <c r="K120" i="1" s="1"/>
  <c r="K161" i="1"/>
  <c r="H20" i="1"/>
  <c r="K20" i="1" s="1"/>
  <c r="H137" i="1"/>
  <c r="H160" i="1"/>
  <c r="K160" i="1" s="1"/>
  <c r="J195" i="1"/>
  <c r="J194" i="1" s="1"/>
  <c r="F285" i="1"/>
  <c r="H166" i="1"/>
  <c r="K166" i="1" s="1"/>
  <c r="K261" i="1"/>
  <c r="H139" i="1"/>
  <c r="K139" i="1" s="1"/>
  <c r="J159" i="1"/>
  <c r="J158" i="1" s="1"/>
  <c r="K193" i="1"/>
  <c r="H75" i="1"/>
  <c r="K75" i="1" s="1"/>
  <c r="K323" i="1"/>
  <c r="H300" i="1"/>
  <c r="H299" i="1" s="1"/>
  <c r="F326" i="1"/>
  <c r="J240" i="1"/>
  <c r="H275" i="1"/>
  <c r="K275" i="1" s="1"/>
  <c r="K295" i="1"/>
  <c r="J53" i="1"/>
  <c r="J100" i="1"/>
  <c r="J99" i="1" s="1"/>
  <c r="J227" i="1"/>
  <c r="J224" i="1" s="1"/>
  <c r="G253" i="1"/>
  <c r="J153" i="1"/>
  <c r="J152" i="1" s="1"/>
  <c r="J197" i="1"/>
  <c r="J196" i="1" s="1"/>
  <c r="K164" i="1"/>
  <c r="H45" i="1"/>
  <c r="K45" i="1" s="1"/>
  <c r="G302" i="1"/>
  <c r="J141" i="1"/>
  <c r="J139" i="1" s="1"/>
  <c r="H303" i="1"/>
  <c r="K303" i="1" s="1"/>
  <c r="H132" i="1"/>
  <c r="K132" i="1" s="1"/>
  <c r="K137" i="1"/>
  <c r="F259" i="1"/>
  <c r="G274" i="1"/>
  <c r="J51" i="1"/>
  <c r="H239" i="1"/>
  <c r="K239" i="1" s="1"/>
  <c r="H279" i="1"/>
  <c r="K279" i="1" s="1"/>
  <c r="J280" i="1"/>
  <c r="J14" i="1"/>
  <c r="J13" i="1" s="1"/>
  <c r="K140" i="1"/>
  <c r="F265" i="1"/>
  <c r="H270" i="1"/>
  <c r="K270" i="1" s="1"/>
  <c r="J304" i="1"/>
  <c r="J303" i="1" s="1"/>
  <c r="I10" i="1"/>
  <c r="K10" i="1" s="1"/>
  <c r="J222" i="1"/>
  <c r="F274" i="1"/>
  <c r="H297" i="1"/>
  <c r="G87" i="1"/>
  <c r="H130" i="1"/>
  <c r="K130" i="1" s="1"/>
  <c r="K205" i="1"/>
  <c r="J205" i="1"/>
  <c r="F22" i="1"/>
  <c r="K174" i="1"/>
  <c r="H173" i="1"/>
  <c r="K173" i="1" s="1"/>
  <c r="F10" i="1"/>
  <c r="G10" i="1"/>
  <c r="J145" i="1"/>
  <c r="J144" i="1" s="1"/>
  <c r="H144" i="1"/>
  <c r="K144" i="1" s="1"/>
  <c r="J247" i="1"/>
  <c r="H246" i="1"/>
  <c r="K246" i="1" s="1"/>
  <c r="J67" i="1"/>
  <c r="J66" i="1" s="1"/>
  <c r="J65" i="1" s="1"/>
  <c r="H107" i="1"/>
  <c r="J108" i="1"/>
  <c r="J107" i="1" s="1"/>
  <c r="K210" i="1"/>
  <c r="J210" i="1"/>
  <c r="J209" i="1" s="1"/>
  <c r="G42" i="1"/>
  <c r="H88" i="1"/>
  <c r="K88" i="1" s="1"/>
  <c r="H211" i="1"/>
  <c r="F198" i="1"/>
  <c r="J241" i="1"/>
  <c r="F134" i="1"/>
  <c r="K225" i="1"/>
  <c r="K245" i="1"/>
  <c r="G236" i="1"/>
  <c r="K283" i="1"/>
  <c r="K284" i="1"/>
  <c r="J312" i="1"/>
  <c r="J311" i="1" s="1"/>
  <c r="H101" i="1"/>
  <c r="K101" i="1" s="1"/>
  <c r="K312" i="1"/>
  <c r="J183" i="1"/>
  <c r="J182" i="1" s="1"/>
  <c r="F236" i="1"/>
  <c r="F113" i="1"/>
  <c r="G285" i="1"/>
  <c r="F42" i="1"/>
  <c r="G70" i="1"/>
  <c r="J90" i="1"/>
  <c r="J170" i="1"/>
  <c r="J169" i="1" s="1"/>
  <c r="F208" i="1"/>
  <c r="H286" i="1"/>
  <c r="K286" i="1" s="1"/>
  <c r="F302" i="1"/>
  <c r="G179" i="1"/>
  <c r="J191" i="1"/>
  <c r="H224" i="1"/>
  <c r="K224" i="1" s="1"/>
  <c r="K281" i="1"/>
  <c r="K327" i="1"/>
  <c r="J48" i="1"/>
  <c r="J28" i="1"/>
  <c r="F151" i="1"/>
  <c r="G168" i="1"/>
  <c r="K182" i="1"/>
  <c r="H11" i="1"/>
  <c r="H10" i="1" s="1"/>
  <c r="J17" i="1"/>
  <c r="J16" i="1" s="1"/>
  <c r="G22" i="1"/>
  <c r="H47" i="1"/>
  <c r="K47" i="1" s="1"/>
  <c r="J148" i="1"/>
  <c r="K148" i="1"/>
  <c r="J12" i="1"/>
  <c r="J11" i="1" s="1"/>
  <c r="G134" i="1"/>
  <c r="J25" i="1"/>
  <c r="J23" i="1" s="1"/>
  <c r="F96" i="1"/>
  <c r="K192" i="1"/>
  <c r="J192" i="1"/>
  <c r="J84" i="1"/>
  <c r="J83" i="1" s="1"/>
  <c r="H103" i="1"/>
  <c r="K103" i="1" s="1"/>
  <c r="K163" i="1"/>
  <c r="J163" i="1"/>
  <c r="J162" i="1" s="1"/>
  <c r="H162" i="1"/>
  <c r="K162" i="1" s="1"/>
  <c r="H55" i="1"/>
  <c r="K55" i="1" s="1"/>
  <c r="G96" i="1"/>
  <c r="F15" i="1"/>
  <c r="H37" i="1"/>
  <c r="H83" i="1"/>
  <c r="K83" i="1" s="1"/>
  <c r="J106" i="1"/>
  <c r="J105" i="1" s="1"/>
  <c r="H146" i="1"/>
  <c r="K147" i="1"/>
  <c r="J147" i="1"/>
  <c r="G15" i="1"/>
  <c r="J86" i="1"/>
  <c r="J85" i="1" s="1"/>
  <c r="H85" i="1"/>
  <c r="K85" i="1" s="1"/>
  <c r="H105" i="1"/>
  <c r="K105" i="1" s="1"/>
  <c r="K297" i="1"/>
  <c r="H296" i="1"/>
  <c r="K296" i="1" s="1"/>
  <c r="H16" i="1"/>
  <c r="K155" i="1"/>
  <c r="H154" i="1"/>
  <c r="K154" i="1" s="1"/>
  <c r="K196" i="1"/>
  <c r="K135" i="1"/>
  <c r="K177" i="1"/>
  <c r="K133" i="1"/>
  <c r="J252" i="1"/>
  <c r="K252" i="1"/>
  <c r="K183" i="1"/>
  <c r="H249" i="1"/>
  <c r="K249" i="1" s="1"/>
  <c r="K251" i="1"/>
  <c r="J251" i="1"/>
  <c r="F70" i="1"/>
  <c r="F87" i="1"/>
  <c r="J131" i="1"/>
  <c r="J130" i="1" s="1"/>
  <c r="F179" i="1"/>
  <c r="H189" i="1"/>
  <c r="K189" i="1" s="1"/>
  <c r="J50" i="1"/>
  <c r="G113" i="1"/>
  <c r="G126" i="1"/>
  <c r="K243" i="1"/>
  <c r="J243" i="1"/>
  <c r="H242" i="1"/>
  <c r="G151" i="1"/>
  <c r="H180" i="1"/>
  <c r="K180" i="1" s="1"/>
  <c r="J181" i="1"/>
  <c r="J180" i="1" s="1"/>
  <c r="H184" i="1"/>
  <c r="K184" i="1" s="1"/>
  <c r="J73" i="1"/>
  <c r="J129" i="1"/>
  <c r="K165" i="1"/>
  <c r="K167" i="1"/>
  <c r="H326" i="1"/>
  <c r="K326" i="1" s="1"/>
  <c r="F325" i="1"/>
  <c r="H325" i="1" s="1"/>
  <c r="K325" i="1" s="1"/>
  <c r="J238" i="1"/>
  <c r="J237" i="1" s="1"/>
  <c r="F253" i="1"/>
  <c r="J263" i="1"/>
  <c r="J262" i="1" s="1"/>
  <c r="J212" i="1"/>
  <c r="J211" i="1" s="1"/>
  <c r="J214" i="1"/>
  <c r="J213" i="1" s="1"/>
  <c r="J229" i="1"/>
  <c r="K247" i="1"/>
  <c r="J298" i="1"/>
  <c r="J297" i="1" s="1"/>
  <c r="J296" i="1" s="1"/>
  <c r="H309" i="1"/>
  <c r="K309" i="1" s="1"/>
  <c r="J310" i="1"/>
  <c r="J309" i="1" s="1"/>
  <c r="J328" i="1"/>
  <c r="J327" i="1" s="1"/>
  <c r="J326" i="1" s="1"/>
  <c r="J325" i="1" s="1"/>
  <c r="K311" i="1"/>
  <c r="H213" i="1"/>
  <c r="K213" i="1" s="1"/>
  <c r="J282" i="1"/>
  <c r="J279" i="1" s="1"/>
  <c r="K258" i="1"/>
  <c r="G198" i="1"/>
  <c r="G208" i="1"/>
  <c r="J221" i="1"/>
  <c r="K226" i="1"/>
  <c r="J250" i="1"/>
  <c r="H293" i="1"/>
  <c r="H292" i="1" s="1"/>
  <c r="K292" i="1" s="1"/>
  <c r="H322" i="1"/>
  <c r="K322" i="1" s="1"/>
  <c r="K211" i="1"/>
  <c r="F317" i="1"/>
  <c r="J248" i="1"/>
  <c r="G265" i="1"/>
  <c r="H228" i="1"/>
  <c r="K228" i="1" s="1"/>
  <c r="J27" i="1"/>
  <c r="J26" i="1" s="1"/>
  <c r="H26" i="1"/>
  <c r="J19" i="1"/>
  <c r="J18" i="1" s="1"/>
  <c r="H29" i="1"/>
  <c r="J30" i="1"/>
  <c r="J29" i="1" s="1"/>
  <c r="H31" i="1"/>
  <c r="K31" i="1" s="1"/>
  <c r="H43" i="1"/>
  <c r="H62" i="1"/>
  <c r="H61" i="1" s="1"/>
  <c r="K61" i="1" s="1"/>
  <c r="J78" i="1"/>
  <c r="J77" i="1" s="1"/>
  <c r="H94" i="1"/>
  <c r="K94" i="1" s="1"/>
  <c r="J35" i="1"/>
  <c r="J38" i="1"/>
  <c r="J41" i="1"/>
  <c r="H57" i="1"/>
  <c r="K57" i="1" s="1"/>
  <c r="J64" i="1"/>
  <c r="J95" i="1"/>
  <c r="J94" i="1" s="1"/>
  <c r="J98" i="1"/>
  <c r="J97" i="1" s="1"/>
  <c r="J82" i="1"/>
  <c r="J81" i="1" s="1"/>
  <c r="H81" i="1"/>
  <c r="K81" i="1" s="1"/>
  <c r="H97" i="1"/>
  <c r="K97" i="1" s="1"/>
  <c r="J56" i="1"/>
  <c r="J55" i="1" s="1"/>
  <c r="J59" i="1"/>
  <c r="H71" i="1"/>
  <c r="K71" i="1" s="1"/>
  <c r="J72" i="1"/>
  <c r="J49" i="1"/>
  <c r="J52" i="1"/>
  <c r="J63" i="1"/>
  <c r="H92" i="1"/>
  <c r="K92" i="1" s="1"/>
  <c r="J58" i="1"/>
  <c r="J93" i="1"/>
  <c r="J92" i="1" s="1"/>
  <c r="J32" i="1"/>
  <c r="J31" i="1" s="1"/>
  <c r="J36" i="1"/>
  <c r="J39" i="1"/>
  <c r="J44" i="1"/>
  <c r="J43" i="1" s="1"/>
  <c r="J89" i="1"/>
  <c r="H127" i="1"/>
  <c r="K127" i="1" s="1"/>
  <c r="J104" i="1"/>
  <c r="J103" i="1" s="1"/>
  <c r="K142" i="1"/>
  <c r="J119" i="1"/>
  <c r="J118" i="1" s="1"/>
  <c r="J110" i="1"/>
  <c r="J109" i="1" s="1"/>
  <c r="J112" i="1"/>
  <c r="J111" i="1" s="1"/>
  <c r="H116" i="1"/>
  <c r="J117" i="1"/>
  <c r="J116" i="1" s="1"/>
  <c r="J128" i="1"/>
  <c r="J115" i="1"/>
  <c r="J114" i="1" s="1"/>
  <c r="J124" i="1"/>
  <c r="H123" i="1"/>
  <c r="H122" i="1" s="1"/>
  <c r="J125" i="1"/>
  <c r="K145" i="1"/>
  <c r="K176" i="1"/>
  <c r="J176" i="1"/>
  <c r="J175" i="1" s="1"/>
  <c r="H175" i="1"/>
  <c r="K175" i="1" s="1"/>
  <c r="K169" i="1"/>
  <c r="J172" i="1"/>
  <c r="J171" i="1" s="1"/>
  <c r="H171" i="1"/>
  <c r="K172" i="1"/>
  <c r="J143" i="1"/>
  <c r="J142" i="1" s="1"/>
  <c r="J157" i="1"/>
  <c r="J156" i="1" s="1"/>
  <c r="K143" i="1"/>
  <c r="K157" i="1"/>
  <c r="K158" i="1"/>
  <c r="F168" i="1"/>
  <c r="K204" i="1"/>
  <c r="H187" i="1"/>
  <c r="J190" i="1"/>
  <c r="J200" i="1"/>
  <c r="K190" i="1"/>
  <c r="J174" i="1"/>
  <c r="J173" i="1" s="1"/>
  <c r="J178" i="1"/>
  <c r="J177" i="1" s="1"/>
  <c r="J186" i="1"/>
  <c r="K201" i="1"/>
  <c r="J201" i="1"/>
  <c r="J218" i="1"/>
  <c r="J217" i="1" s="1"/>
  <c r="H217" i="1"/>
  <c r="K217" i="1" s="1"/>
  <c r="K218" i="1"/>
  <c r="J188" i="1"/>
  <c r="J187" i="1" s="1"/>
  <c r="K203" i="1"/>
  <c r="H202" i="1"/>
  <c r="K202" i="1" s="1"/>
  <c r="J185" i="1"/>
  <c r="J203" i="1"/>
  <c r="J202" i="1" s="1"/>
  <c r="K185" i="1"/>
  <c r="K216" i="1"/>
  <c r="H215" i="1"/>
  <c r="K215" i="1" s="1"/>
  <c r="J207" i="1"/>
  <c r="J206" i="1" s="1"/>
  <c r="H206" i="1"/>
  <c r="K206" i="1" s="1"/>
  <c r="J216" i="1"/>
  <c r="J215" i="1" s="1"/>
  <c r="K220" i="1"/>
  <c r="K223" i="1"/>
  <c r="K237" i="1"/>
  <c r="K255" i="1"/>
  <c r="H254" i="1"/>
  <c r="J230" i="1"/>
  <c r="J233" i="1"/>
  <c r="J232" i="1" s="1"/>
  <c r="J231" i="1" s="1"/>
  <c r="J255" i="1"/>
  <c r="J254" i="1" s="1"/>
  <c r="J259" i="1"/>
  <c r="H219" i="1"/>
  <c r="K219" i="1" s="1"/>
  <c r="K230" i="1"/>
  <c r="K257" i="1"/>
  <c r="H256" i="1"/>
  <c r="K256" i="1" s="1"/>
  <c r="J257" i="1"/>
  <c r="J256" i="1" s="1"/>
  <c r="K267" i="1"/>
  <c r="H266" i="1"/>
  <c r="K276" i="1"/>
  <c r="J268" i="1"/>
  <c r="J267" i="1" s="1"/>
  <c r="J266" i="1" s="1"/>
  <c r="J278" i="1"/>
  <c r="J277" i="1" s="1"/>
  <c r="K268" i="1"/>
  <c r="J284" i="1"/>
  <c r="J283" i="1" s="1"/>
  <c r="H288" i="1"/>
  <c r="K289" i="1"/>
  <c r="J271" i="1"/>
  <c r="J287" i="1"/>
  <c r="J286" i="1" s="1"/>
  <c r="J285" i="1" s="1"/>
  <c r="K291" i="1"/>
  <c r="K308" i="1"/>
  <c r="J294" i="1"/>
  <c r="J293" i="1" s="1"/>
  <c r="J292" i="1" s="1"/>
  <c r="J301" i="1"/>
  <c r="J300" i="1" s="1"/>
  <c r="J299" i="1" s="1"/>
  <c r="H305" i="1"/>
  <c r="J315" i="1"/>
  <c r="J314" i="1" s="1"/>
  <c r="J313" i="1" s="1"/>
  <c r="H314" i="1"/>
  <c r="H313" i="1" s="1"/>
  <c r="J320" i="1"/>
  <c r="J319" i="1" s="1"/>
  <c r="J318" i="1" s="1"/>
  <c r="J317" i="1" s="1"/>
  <c r="H307" i="1"/>
  <c r="K307" i="1" s="1"/>
  <c r="H319" i="1"/>
  <c r="H318" i="1" s="1"/>
  <c r="J306" i="1"/>
  <c r="J305" i="1" s="1"/>
  <c r="K299" i="1"/>
  <c r="J274" i="1" l="1"/>
  <c r="J127" i="1"/>
  <c r="J126" i="1" s="1"/>
  <c r="J189" i="1"/>
  <c r="J219" i="1"/>
  <c r="G273" i="1"/>
  <c r="H269" i="1"/>
  <c r="K269" i="1" s="1"/>
  <c r="J228" i="1"/>
  <c r="F273" i="1"/>
  <c r="J270" i="1"/>
  <c r="K122" i="1"/>
  <c r="J88" i="1"/>
  <c r="J87" i="1" s="1"/>
  <c r="H15" i="1"/>
  <c r="K15" i="1" s="1"/>
  <c r="H113" i="1"/>
  <c r="K113" i="1" s="1"/>
  <c r="K116" i="1"/>
  <c r="K11" i="1"/>
  <c r="K62" i="1"/>
  <c r="K123" i="1"/>
  <c r="H33" i="1"/>
  <c r="K33" i="1" s="1"/>
  <c r="K37" i="1"/>
  <c r="J246" i="1"/>
  <c r="H259" i="1"/>
  <c r="H274" i="1"/>
  <c r="K274" i="1" s="1"/>
  <c r="J15" i="1"/>
  <c r="J242" i="1"/>
  <c r="J239" i="1"/>
  <c r="J71" i="1"/>
  <c r="J70" i="1" s="1"/>
  <c r="J151" i="1"/>
  <c r="H134" i="1"/>
  <c r="K134" i="1" s="1"/>
  <c r="J302" i="1"/>
  <c r="H126" i="1"/>
  <c r="K126" i="1" s="1"/>
  <c r="F9" i="1"/>
  <c r="K300" i="1"/>
  <c r="J22" i="1"/>
  <c r="J57" i="1"/>
  <c r="J10" i="1"/>
  <c r="K146" i="1"/>
  <c r="G9" i="1"/>
  <c r="G69" i="1"/>
  <c r="J168" i="1"/>
  <c r="H70" i="1"/>
  <c r="K70" i="1" s="1"/>
  <c r="J269" i="1"/>
  <c r="J265" i="1" s="1"/>
  <c r="J249" i="1"/>
  <c r="K242" i="1"/>
  <c r="H236" i="1"/>
  <c r="K236" i="1" s="1"/>
  <c r="J47" i="1"/>
  <c r="J42" i="1" s="1"/>
  <c r="J208" i="1"/>
  <c r="F69" i="1"/>
  <c r="J146" i="1"/>
  <c r="J134" i="1" s="1"/>
  <c r="K319" i="1"/>
  <c r="G150" i="1"/>
  <c r="K293" i="1"/>
  <c r="H321" i="1"/>
  <c r="K321" i="1" s="1"/>
  <c r="J184" i="1"/>
  <c r="K232" i="1"/>
  <c r="J62" i="1"/>
  <c r="J61" i="1" s="1"/>
  <c r="H151" i="1"/>
  <c r="K151" i="1" s="1"/>
  <c r="H179" i="1"/>
  <c r="K179" i="1" s="1"/>
  <c r="F150" i="1"/>
  <c r="H87" i="1"/>
  <c r="K87" i="1" s="1"/>
  <c r="K318" i="1"/>
  <c r="J199" i="1"/>
  <c r="J198" i="1" s="1"/>
  <c r="K171" i="1"/>
  <c r="H168" i="1"/>
  <c r="J123" i="1"/>
  <c r="J122" i="1" s="1"/>
  <c r="H198" i="1"/>
  <c r="K198" i="1" s="1"/>
  <c r="H42" i="1"/>
  <c r="K42" i="1" s="1"/>
  <c r="H96" i="1"/>
  <c r="K96" i="1" s="1"/>
  <c r="I9" i="1"/>
  <c r="H302" i="1"/>
  <c r="K302" i="1" s="1"/>
  <c r="K305" i="1"/>
  <c r="K266" i="1"/>
  <c r="K187" i="1"/>
  <c r="H22" i="1"/>
  <c r="K22" i="1" s="1"/>
  <c r="K313" i="1"/>
  <c r="K254" i="1"/>
  <c r="H253" i="1"/>
  <c r="K253" i="1" s="1"/>
  <c r="H208" i="1"/>
  <c r="K208" i="1" s="1"/>
  <c r="K288" i="1"/>
  <c r="H285" i="1"/>
  <c r="J113" i="1"/>
  <c r="K314" i="1"/>
  <c r="J37" i="1"/>
  <c r="J253" i="1"/>
  <c r="J96" i="1"/>
  <c r="J34" i="1"/>
  <c r="J273" i="1" l="1"/>
  <c r="J179" i="1"/>
  <c r="H265" i="1"/>
  <c r="K265" i="1" s="1"/>
  <c r="F7" i="1"/>
  <c r="J236" i="1"/>
  <c r="H273" i="1"/>
  <c r="K273" i="1" s="1"/>
  <c r="G7" i="1"/>
  <c r="H317" i="1"/>
  <c r="K317" i="1" s="1"/>
  <c r="J33" i="1"/>
  <c r="J9" i="1" s="1"/>
  <c r="I7" i="1"/>
  <c r="H150" i="1"/>
  <c r="K150" i="1" s="1"/>
  <c r="H69" i="1"/>
  <c r="K69" i="1" s="1"/>
  <c r="K285" i="1"/>
  <c r="K168" i="1"/>
  <c r="H9" i="1"/>
  <c r="K9" i="1" s="1"/>
  <c r="J69" i="1"/>
  <c r="J150" i="1" l="1"/>
  <c r="J7" i="1" s="1"/>
  <c r="H7" i="1"/>
  <c r="K7" i="1" s="1"/>
</calcChain>
</file>

<file path=xl/sharedStrings.xml><?xml version="1.0" encoding="utf-8"?>
<sst xmlns="http://schemas.openxmlformats.org/spreadsheetml/2006/main" count="328" uniqueCount="274">
  <si>
    <t>CUADRO COMPARATIVO: PROYECTO DE PRESUPUESTO 2024 Vs. PRESUPUESTO DEVENGADO PROYECTADO AL CIERRE DEL EJERCICIO 2023</t>
  </si>
  <si>
    <t>CAPITULO</t>
  </si>
  <si>
    <t>CONCEPTO</t>
  </si>
  <si>
    <t>PARTIDA</t>
  </si>
  <si>
    <t>PRESUPUESTO DEVENGADO</t>
  </si>
  <si>
    <t>PROYECTO DE PRESUPUESTO 2024</t>
  </si>
  <si>
    <t>COMPARATIVO</t>
  </si>
  <si>
    <t>Al mes de septiembre de 2023</t>
  </si>
  <si>
    <t>Proyectado octubre - diciembre 2023</t>
  </si>
  <si>
    <t>CIERRE PROYECTADO 2023</t>
  </si>
  <si>
    <t>Proyecto de Presupuesto 2024 Vs. Devengado proyectado al Cierre 2023</t>
  </si>
  <si>
    <t>GENERICA</t>
  </si>
  <si>
    <t>Descripcion</t>
  </si>
  <si>
    <t>ESPECIFICA</t>
  </si>
  <si>
    <t>Cantidad</t>
  </si>
  <si>
    <t>%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</si>
  <si>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</si>
  <si>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</si>
  <si>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</si>
  <si>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</si>
  <si>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</si>
  <si>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</si>
  <si>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</si>
  <si>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</si>
  <si>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12100 Honorarios asimilables a salarios</t>
  </si>
  <si>
    <t>Honorarios asimilables a salarios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</si>
  <si>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</si>
  <si>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</si>
  <si>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</si>
  <si>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</si>
  <si>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</si>
  <si>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</si>
  <si>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</si>
  <si>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</si>
  <si>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</si>
  <si>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</si>
  <si>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</si>
  <si>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</si>
  <si>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</si>
  <si>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</si>
  <si>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</si>
  <si>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</si>
  <si>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</si>
  <si>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</si>
  <si>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</si>
  <si>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</si>
  <si>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</si>
  <si>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</si>
  <si>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</si>
  <si>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</si>
  <si>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</si>
  <si>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</si>
  <si>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</si>
  <si>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</si>
  <si>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</si>
  <si>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</si>
  <si>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</si>
  <si>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</si>
  <si>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</si>
  <si>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</si>
  <si>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</si>
  <si>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</si>
  <si>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</si>
  <si>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Otras prestaciones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</si>
  <si>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</si>
  <si>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</si>
  <si>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</si>
  <si>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</si>
  <si>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</si>
  <si>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Reserva por economicas generadas en Servicios Personales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</si>
  <si>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</si>
  <si>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</si>
  <si>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</si>
  <si>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</si>
  <si>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</si>
  <si>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</si>
  <si>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</si>
  <si>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</si>
  <si>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Otros equipos menores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</si>
  <si>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</si>
  <si>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</si>
  <si>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</si>
  <si>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</si>
  <si>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</si>
  <si>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</si>
  <si>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</si>
  <si>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</si>
  <si>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</si>
  <si>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</si>
  <si>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</si>
  <si>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</si>
  <si>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</si>
  <si>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</si>
  <si>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</si>
  <si>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</si>
  <si>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Insumos textiles adquiridos como materia prima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</si>
  <si>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</si>
  <si>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</si>
  <si>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</si>
  <si>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</si>
  <si>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</si>
  <si>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</si>
  <si>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</si>
  <si>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</si>
  <si>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</si>
  <si>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</si>
  <si>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</si>
  <si>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</si>
  <si>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</si>
  <si>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</si>
  <si>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Fibras sinteticas hules plasticos y derivados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</si>
  <si>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</si>
  <si>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</si>
  <si>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</si>
  <si>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</si>
  <si>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</si>
  <si>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</si>
  <si>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</si>
  <si>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</si>
  <si>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</si>
  <si>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</si>
  <si>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</si>
  <si>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</si>
  <si>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</si>
  <si>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</si>
  <si>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</si>
  <si>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</si>
  <si>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</si>
  <si>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</si>
  <si>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</si>
  <si>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</si>
  <si>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</si>
  <si>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</si>
  <si>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</si>
  <si>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</si>
  <si>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</si>
  <si>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</si>
  <si>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</si>
  <si>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</si>
  <si>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</si>
  <si>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</si>
  <si>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</si>
  <si>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</si>
  <si>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</si>
  <si>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</si>
  <si>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</si>
  <si>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</si>
  <si>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</si>
  <si>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</si>
  <si>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</si>
  <si>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</si>
  <si>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</si>
  <si>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</si>
  <si>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</si>
  <si>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</si>
  <si>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</si>
  <si>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</si>
  <si>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</si>
  <si>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</si>
  <si>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</si>
  <si>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</si>
  <si>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</si>
  <si>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</si>
  <si>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administrativa y procesos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</si>
  <si>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</si>
  <si>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</si>
  <si>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</si>
  <si>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</si>
  <si>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</si>
  <si>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Servicios de impresión del informe de labores</t>
  </si>
  <si>
    <t>Otros servicios de apoyo administrativo</t>
  </si>
  <si>
    <t>Servicios de vigilancia</t>
  </si>
  <si>
    <t>Servicio de vigilancia y monitoreo</t>
  </si>
  <si>
    <t>Servicios profesionales, cientificos y tecnicos integrales</t>
  </si>
  <si>
    <t>Fotográficos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</si>
  <si>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</si>
  <si>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</si>
  <si>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</si>
  <si>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</si>
  <si>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</si>
  <si>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</si>
  <si>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</si>
  <si>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</si>
  <si>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</si>
  <si>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</si>
  <si>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</si>
  <si>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</si>
  <si>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</si>
  <si>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</si>
  <si>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</si>
  <si>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</si>
  <si>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</si>
  <si>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</si>
  <si>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</si>
  <si>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</si>
  <si>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</si>
  <si>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</si>
  <si>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</si>
  <si>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</si>
  <si>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</si>
  <si>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</si>
  <si>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</si>
  <si>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</si>
  <si>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</si>
  <si>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</si>
  <si>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</si>
  <si>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</si>
  <si>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 de creación y difusión de contenido exclusivamente a través de internet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</si>
  <si>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</si>
  <si>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</si>
  <si>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</si>
  <si>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</si>
  <si>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</si>
  <si>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</si>
  <si>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</si>
  <si>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</si>
  <si>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</si>
  <si>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</si>
  <si>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Otros servicios por comisiones en el pais y en el extranjero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</si>
  <si>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</si>
  <si>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</si>
  <si>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</si>
  <si>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</si>
  <si>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</si>
  <si>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</si>
  <si>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</si>
  <si>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</si>
  <si>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</si>
  <si>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</si>
  <si>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Transferencias internas y asignaciones al sector público</t>
  </si>
  <si>
    <t>Tansferencias a entidades para estatales no empresariales y no financieras</t>
  </si>
  <si>
    <t>Transferecias a entidades estatales no empresariales y no financieras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</si>
  <si>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</si>
  <si>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</si>
  <si>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</si>
  <si>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</si>
  <si>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</si>
  <si>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</si>
  <si>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51200 Muebles, excepto de oficina y estanteria</t>
  </si>
  <si>
    <t>Muebles, excepto de oficina y estanteria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</si>
  <si>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</si>
  <si>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</si>
  <si>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</si>
  <si>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</si>
  <si>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</si>
  <si>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</si>
  <si>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</si>
  <si>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</si>
  <si>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52900 Otro mobiliario y equipo educacional y recreativo</t>
  </si>
  <si>
    <t>Otro mobiliario y equipo educacional y recreativo</t>
  </si>
  <si>
    <t>Equipos e instrumental medico y de laboratorio</t>
  </si>
  <si>
    <t>Instrumental médico y de laboratorio</t>
  </si>
  <si>
    <t>Equipo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</si>
  <si>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</si>
  <si>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</si>
  <si>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</si>
  <si>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</si>
  <si>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</si>
  <si>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</si>
  <si>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</si>
  <si>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</si>
  <si>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Activos intangibles</t>
  </si>
  <si>
    <t>Licencias informáticas e intelectuales</t>
  </si>
  <si>
    <t>INVERSION PÚBLICA</t>
  </si>
  <si>
    <t>Obra pública en bienes de dominio público</t>
  </si>
  <si>
    <t>Edificacion no habitacional</t>
  </si>
  <si>
    <t>Edificaciones no habitacionales en bienes de dominio publico</t>
  </si>
  <si>
    <t>Obra pública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</si>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</sst>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07">
    <xf numFmtId="0" fontId="0" fillId="0" borderId="0" xfId="0"/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Alignment="1"/>
    <xf numFmtId="40" fontId="2" fillId="0" borderId="5" xfId="0" applyNumberFormat="1" applyFont="1" applyBorder="1" applyAlignment="1" applyProtection="1">
      <alignment horizontal="center" vertical="top" wrapText="1"/>
      <protection locked="0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3" xfId="0" applyFont="1" applyFill="1" applyBorder="1" applyAlignment="1"/>
    <xf numFmtId="164" fontId="0" fillId="0" borderId="3" xfId="0" applyNumberFormat="1" applyFont="1" applyFill="1" applyBorder="1" applyAlignment="1" applyProtection="1">
      <alignment horizontal="center" vertical="top"/>
      <protection locked="0"/>
    </xf>
    <xf numFmtId="40" fontId="0" fillId="0" borderId="4" xfId="0" applyNumberFormat="1" applyFont="1" applyFill="1" applyBorder="1" applyAlignment="1" applyProtection="1">
      <alignment vertical="top"/>
      <protection locked="0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40" fontId="2" fillId="3" borderId="12" xfId="0" applyNumberFormat="1" applyFont="1" applyFill="1" applyBorder="1" applyAlignment="1" applyProtection="1">
      <alignment vertical="top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40" fontId="2" fillId="0" borderId="12" xfId="0" applyNumberFormat="1" applyFont="1" applyFill="1" applyBorder="1" applyAlignment="1" applyProtection="1">
      <alignment vertical="top"/>
    </xf>
    <xf numFmtId="0" fontId="0" fillId="0" borderId="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9" xfId="0" applyFont="1" applyFill="1" applyBorder="1" applyAlignment="1"/>
    <xf numFmtId="0" fontId="2" fillId="4" borderId="10" xfId="0" applyFont="1" applyFill="1" applyBorder="1" applyAlignment="1"/>
    <xf numFmtId="40" fontId="2" fillId="4" borderId="12" xfId="0" applyNumberFormat="1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3" borderId="9" xfId="0" applyFont="1" applyFill="1" applyBorder="1" applyAlignment="1"/>
    <xf numFmtId="40" fontId="0" fillId="3" borderId="12" xfId="0" applyNumberFormat="1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/>
    <xf numFmtId="164" fontId="0" fillId="0" borderId="13" xfId="0" applyNumberFormat="1" applyFont="1" applyBorder="1" applyAlignment="1" applyProtection="1">
      <alignment horizontal="right" vertical="top"/>
      <protection locked="0"/>
    </xf>
    <xf numFmtId="40" fontId="0" fillId="0" borderId="12" xfId="0" applyNumberFormat="1" applyFont="1" applyFill="1" applyBorder="1" applyAlignment="1" applyProtection="1">
      <alignment vertical="top"/>
      <protection locked="0"/>
    </xf>
    <xf numFmtId="164" fontId="0" fillId="0" borderId="14" xfId="0" applyNumberFormat="1" applyFont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>
      <alignment vertical="center" wrapText="1" shrinkToFit="1"/>
    </xf>
    <xf numFmtId="0" fontId="0" fillId="0" borderId="9" xfId="0" applyFont="1" applyFill="1" applyBorder="1" applyAlignment="1">
      <alignment horizontal="left"/>
    </xf>
    <xf numFmtId="164" fontId="0" fillId="0" borderId="10" xfId="0" applyNumberFormat="1" applyFont="1" applyBorder="1" applyAlignment="1" applyProtection="1">
      <alignment horizontal="right" vertical="top"/>
      <protection locked="0"/>
    </xf>
    <xf numFmtId="164" fontId="0" fillId="0" borderId="9" xfId="0" applyNumberFormat="1" applyFont="1" applyBorder="1" applyAlignment="1" applyProtection="1">
      <alignment horizontal="right" vertical="top"/>
      <protection locked="0"/>
    </xf>
    <xf numFmtId="164" fontId="5" fillId="0" borderId="10" xfId="0" applyNumberFormat="1" applyFont="1" applyBorder="1" applyAlignment="1" applyProtection="1">
      <alignment horizontal="right" vertical="top"/>
      <protection locked="0"/>
    </xf>
    <xf numFmtId="0" fontId="0" fillId="0" borderId="9" xfId="0" applyFont="1" applyFill="1" applyBorder="1" applyAlignment="1"/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/>
    <xf numFmtId="0" fontId="0" fillId="0" borderId="17" xfId="0" applyFont="1" applyFill="1" applyBorder="1" applyAlignment="1">
      <alignment horizontal="left"/>
    </xf>
    <xf numFmtId="164" fontId="0" fillId="0" borderId="17" xfId="0" applyNumberFormat="1" applyFont="1" applyBorder="1" applyAlignment="1" applyProtection="1">
      <alignment horizontal="right" vertical="top"/>
      <protection locked="0"/>
    </xf>
    <xf numFmtId="0" fontId="0" fillId="0" borderId="1" xfId="0" applyFont="1" applyFill="1" applyBorder="1" applyAlignment="1">
      <alignment horizontal="center"/>
    </xf>
    <xf numFmtId="0" fontId="0" fillId="0" borderId="18" xfId="0" applyFont="1" applyFill="1" applyBorder="1" applyAlignment="1"/>
    <xf numFmtId="0" fontId="0" fillId="0" borderId="18" xfId="0" applyFont="1" applyFill="1" applyBorder="1" applyAlignment="1">
      <alignment horizontal="left"/>
    </xf>
    <xf numFmtId="164" fontId="0" fillId="0" borderId="18" xfId="0" applyNumberFormat="1" applyFont="1" applyBorder="1" applyAlignment="1" applyProtection="1">
      <alignment horizontal="right" vertical="top"/>
      <protection locked="0"/>
    </xf>
    <xf numFmtId="40" fontId="0" fillId="0" borderId="19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40" fontId="0" fillId="0" borderId="20" xfId="0" applyNumberFormat="1" applyFont="1" applyFill="1" applyBorder="1" applyAlignment="1" applyProtection="1">
      <alignment vertical="top"/>
      <protection locked="0"/>
    </xf>
    <xf numFmtId="40" fontId="2" fillId="3" borderId="21" xfId="0" applyNumberFormat="1" applyFont="1" applyFill="1" applyBorder="1" applyAlignment="1" applyProtection="1">
      <alignment vertical="top"/>
    </xf>
    <xf numFmtId="40" fontId="2" fillId="0" borderId="21" xfId="0" applyNumberFormat="1" applyFont="1" applyFill="1" applyBorder="1" applyAlignment="1" applyProtection="1">
      <alignment vertical="top"/>
    </xf>
    <xf numFmtId="40" fontId="2" fillId="4" borderId="21" xfId="0" applyNumberFormat="1" applyFont="1" applyFill="1" applyBorder="1" applyAlignment="1" applyProtection="1">
      <alignment vertical="top"/>
      <protection locked="0"/>
    </xf>
    <xf numFmtId="40" fontId="0" fillId="3" borderId="21" xfId="0" applyNumberFormat="1" applyFont="1" applyFill="1" applyBorder="1" applyAlignment="1" applyProtection="1">
      <alignment vertical="top"/>
      <protection locked="0"/>
    </xf>
    <xf numFmtId="40" fontId="0" fillId="0" borderId="21" xfId="0" applyNumberFormat="1" applyFont="1" applyFill="1" applyBorder="1" applyAlignment="1" applyProtection="1">
      <alignment vertical="top"/>
      <protection locked="0"/>
    </xf>
    <xf numFmtId="40" fontId="0" fillId="0" borderId="22" xfId="0" applyNumberFormat="1" applyFont="1" applyFill="1" applyBorder="1" applyAlignment="1" applyProtection="1">
      <alignment vertical="top"/>
      <protection locked="0"/>
    </xf>
    <xf numFmtId="40" fontId="0" fillId="0" borderId="23" xfId="0" applyNumberFormat="1" applyFont="1" applyFill="1" applyBorder="1" applyAlignment="1" applyProtection="1">
      <alignment vertical="top"/>
      <protection locked="0"/>
    </xf>
    <xf numFmtId="40" fontId="2" fillId="3" borderId="11" xfId="0" applyNumberFormat="1" applyFont="1" applyFill="1" applyBorder="1" applyAlignment="1" applyProtection="1">
      <alignment vertical="top"/>
    </xf>
    <xf numFmtId="40" fontId="2" fillId="0" borderId="11" xfId="0" applyNumberFormat="1" applyFont="1" applyFill="1" applyBorder="1" applyAlignment="1" applyProtection="1">
      <alignment vertical="top"/>
    </xf>
    <xf numFmtId="40" fontId="2" fillId="4" borderId="11" xfId="0" applyNumberFormat="1" applyFont="1" applyFill="1" applyBorder="1" applyAlignment="1" applyProtection="1">
      <alignment vertical="top"/>
      <protection locked="0"/>
    </xf>
    <xf numFmtId="40" fontId="0" fillId="3" borderId="11" xfId="0" applyNumberFormat="1" applyFont="1" applyFill="1" applyBorder="1" applyAlignment="1" applyProtection="1">
      <alignment vertical="top"/>
      <protection locked="0"/>
    </xf>
    <xf numFmtId="40" fontId="0" fillId="0" borderId="11" xfId="0" applyNumberFormat="1" applyFont="1" applyFill="1" applyBorder="1" applyAlignment="1" applyProtection="1">
      <alignment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40" fontId="2" fillId="3" borderId="25" xfId="0" applyNumberFormat="1" applyFont="1" applyFill="1" applyBorder="1" applyAlignment="1" applyProtection="1">
      <alignment vertical="top"/>
    </xf>
    <xf numFmtId="40" fontId="0" fillId="0" borderId="26" xfId="0" applyNumberFormat="1" applyFont="1" applyFill="1" applyBorder="1" applyAlignment="1" applyProtection="1">
      <alignment vertical="top"/>
      <protection locked="0"/>
    </xf>
    <xf numFmtId="40" fontId="2" fillId="0" borderId="25" xfId="0" applyNumberFormat="1" applyFont="1" applyFill="1" applyBorder="1" applyAlignment="1" applyProtection="1">
      <alignment vertical="top"/>
    </xf>
    <xf numFmtId="40" fontId="2" fillId="4" borderId="25" xfId="0" applyNumberFormat="1" applyFont="1" applyFill="1" applyBorder="1" applyAlignment="1" applyProtection="1">
      <alignment vertical="top"/>
      <protection locked="0"/>
    </xf>
    <xf numFmtId="40" fontId="0" fillId="3" borderId="25" xfId="0" applyNumberFormat="1" applyFont="1" applyFill="1" applyBorder="1" applyAlignment="1" applyProtection="1">
      <alignment vertical="top"/>
      <protection locked="0"/>
    </xf>
    <xf numFmtId="40" fontId="0" fillId="0" borderId="25" xfId="0" applyNumberFormat="1" applyFont="1" applyFill="1" applyBorder="1" applyAlignment="1" applyProtection="1">
      <alignment vertical="top"/>
      <protection locked="0"/>
    </xf>
    <xf numFmtId="40" fontId="0" fillId="0" borderId="27" xfId="0" applyNumberFormat="1" applyFont="1" applyFill="1" applyBorder="1" applyAlignment="1" applyProtection="1">
      <alignment vertical="top"/>
      <protection locked="0"/>
    </xf>
    <xf numFmtId="40" fontId="0" fillId="0" borderId="28" xfId="0" applyNumberFormat="1" applyFont="1" applyFill="1" applyBorder="1" applyAlignment="1" applyProtection="1">
      <alignment vertical="top"/>
      <protection locked="0"/>
    </xf>
    <xf numFmtId="40" fontId="0" fillId="0" borderId="29" xfId="0" applyNumberFormat="1" applyFont="1" applyFill="1" applyBorder="1" applyAlignment="1" applyProtection="1">
      <alignment vertical="top"/>
      <protection locked="0"/>
    </xf>
    <xf numFmtId="0" fontId="3" fillId="2" borderId="5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/>
    <xf numFmtId="0" fontId="0" fillId="0" borderId="32" xfId="0" applyFont="1" applyFill="1" applyBorder="1" applyAlignment="1"/>
    <xf numFmtId="164" fontId="0" fillId="0" borderId="32" xfId="0" applyNumberFormat="1" applyFont="1" applyFill="1" applyBorder="1" applyAlignment="1" applyProtection="1">
      <alignment horizontal="center" vertical="top"/>
      <protection locked="0"/>
    </xf>
    <xf numFmtId="164" fontId="0" fillId="0" borderId="33" xfId="0" applyNumberFormat="1" applyFont="1" applyFill="1" applyBorder="1" applyAlignment="1" applyProtection="1">
      <alignment horizontal="left" vertical="top"/>
      <protection locked="0"/>
    </xf>
    <xf numFmtId="0" fontId="2" fillId="3" borderId="34" xfId="0" applyFont="1" applyFill="1" applyBorder="1" applyAlignment="1">
      <alignment vertical="top"/>
    </xf>
    <xf numFmtId="164" fontId="0" fillId="0" borderId="35" xfId="0" applyNumberFormat="1" applyFont="1" applyFill="1" applyBorder="1" applyAlignment="1" applyProtection="1">
      <alignment horizontal="left" vertical="top"/>
      <protection locked="0"/>
    </xf>
    <xf numFmtId="0" fontId="2" fillId="0" borderId="34" xfId="0" applyFont="1" applyFill="1" applyBorder="1" applyAlignment="1">
      <alignment vertical="top"/>
    </xf>
    <xf numFmtId="0" fontId="2" fillId="4" borderId="34" xfId="0" applyFont="1" applyFill="1" applyBorder="1" applyAlignment="1">
      <alignment vertical="top"/>
    </xf>
    <xf numFmtId="0" fontId="0" fillId="3" borderId="34" xfId="0" applyFont="1" applyFill="1" applyBorder="1" applyAlignment="1">
      <alignment vertical="top"/>
    </xf>
    <xf numFmtId="164" fontId="0" fillId="0" borderId="15" xfId="0" applyNumberFormat="1" applyFont="1" applyBorder="1" applyAlignment="1" applyProtection="1">
      <alignment horizontal="left" vertical="top" wrapText="1"/>
      <protection locked="0"/>
    </xf>
    <xf numFmtId="164" fontId="0" fillId="0" borderId="36" xfId="0" applyNumberFormat="1" applyFont="1" applyBorder="1" applyAlignment="1" applyProtection="1">
      <alignment horizontal="left" vertical="top" wrapText="1"/>
      <protection locked="0"/>
    </xf>
    <xf numFmtId="49" fontId="4" fillId="0" borderId="37" xfId="0" applyNumberFormat="1" applyFont="1" applyFill="1" applyBorder="1" applyAlignment="1">
      <alignment horizontal="left" vertical="center" wrapText="1" shrinkToFit="1"/>
    </xf>
    <xf numFmtId="164" fontId="0" fillId="0" borderId="34" xfId="0" applyNumberFormat="1" applyFont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/>
    <xf numFmtId="0" fontId="0" fillId="0" borderId="15" xfId="0" applyFont="1" applyFill="1" applyBorder="1" applyAlignment="1">
      <alignment horizontal="left" vertical="top" wrapText="1"/>
    </xf>
    <xf numFmtId="164" fontId="0" fillId="0" borderId="15" xfId="0" applyNumberFormat="1" applyFont="1" applyBorder="1" applyAlignment="1" applyProtection="1">
      <alignment vertical="top" wrapText="1"/>
      <protection locked="0"/>
    </xf>
    <xf numFmtId="164" fontId="0" fillId="0" borderId="34" xfId="0" applyNumberFormat="1" applyFont="1" applyBorder="1" applyAlignment="1" applyProtection="1">
      <alignment vertical="top" wrapText="1"/>
      <protection locked="0"/>
    </xf>
    <xf numFmtId="164" fontId="0" fillId="0" borderId="38" xfId="0" applyNumberFormat="1" applyFont="1" applyBorder="1" applyAlignment="1" applyProtection="1">
      <alignment horizontal="left" vertical="top" wrapText="1"/>
      <protection locked="0"/>
    </xf>
    <xf numFmtId="164" fontId="0" fillId="0" borderId="2" xfId="0" applyNumberFormat="1" applyFont="1" applyBorder="1" applyAlignment="1" applyProtection="1">
      <alignment horizontal="left" vertical="top"/>
      <protection locked="0"/>
    </xf>
    <xf numFmtId="40" fontId="0" fillId="0" borderId="39" xfId="0" applyNumberFormat="1" applyFont="1" applyFill="1" applyBorder="1" applyAlignment="1" applyProtection="1">
      <alignment vertical="top"/>
      <protection locked="0"/>
    </xf>
    <xf numFmtId="40" fontId="0" fillId="0" borderId="40" xfId="0" applyNumberFormat="1" applyFont="1" applyFill="1" applyBorder="1" applyAlignment="1" applyProtection="1">
      <alignment vertical="top"/>
      <protection locked="0"/>
    </xf>
    <xf numFmtId="40" fontId="2" fillId="4" borderId="41" xfId="0" applyNumberFormat="1" applyFont="1" applyFill="1" applyBorder="1" applyAlignment="1" applyProtection="1">
      <alignment vertical="top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0" fontId="0" fillId="0" borderId="5" xfId="0" applyNumberFormat="1" applyFont="1" applyBorder="1" applyAlignment="1" applyProtection="1">
      <alignment horizontal="center" vertical="top" wrapText="1"/>
      <protection locked="0"/>
    </xf>
    <xf numFmtId="40" fontId="2" fillId="0" borderId="5" xfId="0" applyNumberFormat="1" applyFont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40" fontId="2" fillId="0" borderId="5" xfId="0" applyNumberFormat="1" applyFont="1" applyBorder="1" applyAlignment="1" applyProtection="1">
      <alignment horizontal="center" vertical="top"/>
      <protection locked="0"/>
    </xf>
    <xf numFmtId="40" fontId="2" fillId="0" borderId="5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360"/>
  <sheetViews>
    <sheetView tabSelected="1" zoomScaleNormal="100" workbookViewId="0">
      <selection sqref="A1:K1"/>
    </sheetView>
  </sheetViews>
  <sheetFormatPr baseColWidth="10" defaultColWidth="29.85546875" defaultRowHeight="20.25" customHeight="1" x14ac:dyDescent="0.25"/>
  <cols>
    <col min="1" max="1" width="9.85546875" bestFit="1" customWidth="1"/>
    <col min="2" max="2" width="10.85546875" customWidth="1"/>
    <col min="3" max="3" width="15.42578125" customWidth="1"/>
    <col min="4" max="4" width="15" customWidth="1"/>
    <col min="5" max="5" width="36.42578125" customWidth="1"/>
    <col min="6" max="6" width="17" customWidth="1"/>
    <col min="7" max="7" width="14.85546875" customWidth="1"/>
    <col min="8" max="8" width="15.42578125" customWidth="1"/>
    <col min="9" max="9" width="17" customWidth="1"/>
    <col min="10" max="10" width="16.28515625" customWidth="1"/>
    <col min="11" max="11" width="9.140625" customWidth="1"/>
  </cols>
  <sheetData>
    <row r="1" spans="1:11" ht="20.25" customHeight="1" thickBot="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0.25" customHeight="1" thickBot="1" x14ac:dyDescent="0.3">
      <c r="A2" s="103" t="s">
        <v>1</v>
      </c>
      <c r="B2" s="100" t="s">
        <v>2</v>
      </c>
      <c r="C2" s="104" t="s">
        <v>3</v>
      </c>
      <c r="D2" s="104"/>
      <c r="E2" s="104"/>
      <c r="F2" s="105" t="s">
        <v>4</v>
      </c>
      <c r="G2" s="105"/>
      <c r="H2" s="105"/>
      <c r="I2" s="106" t="s">
        <v>5</v>
      </c>
      <c r="J2" s="102" t="s">
        <v>6</v>
      </c>
      <c r="K2" s="102"/>
    </row>
    <row r="3" spans="1:11" ht="29.25" customHeight="1" thickBot="1" x14ac:dyDescent="0.3">
      <c r="A3" s="103"/>
      <c r="B3" s="100"/>
      <c r="C3" s="104"/>
      <c r="D3" s="104"/>
      <c r="E3" s="104"/>
      <c r="F3" s="100" t="s">
        <v>7</v>
      </c>
      <c r="G3" s="101" t="s">
        <v>8</v>
      </c>
      <c r="H3" s="101" t="s">
        <v>9</v>
      </c>
      <c r="I3" s="106"/>
      <c r="J3" s="102" t="s">
        <v>10</v>
      </c>
      <c r="K3" s="102"/>
    </row>
    <row r="4" spans="1:11" ht="29.25" customHeight="1" thickBot="1" x14ac:dyDescent="0.3">
      <c r="A4" s="103"/>
      <c r="B4" s="100"/>
      <c r="C4" s="97" t="s">
        <v>11</v>
      </c>
      <c r="D4" s="73"/>
      <c r="E4" s="98" t="s">
        <v>12</v>
      </c>
      <c r="F4" s="100"/>
      <c r="G4" s="101"/>
      <c r="H4" s="101"/>
      <c r="I4" s="106"/>
      <c r="J4" s="102"/>
      <c r="K4" s="102"/>
    </row>
    <row r="5" spans="1:11" ht="20.25" customHeight="1" thickBot="1" x14ac:dyDescent="0.3">
      <c r="A5" s="103"/>
      <c r="B5" s="100"/>
      <c r="C5" s="97"/>
      <c r="D5" s="73" t="s">
        <v>13</v>
      </c>
      <c r="E5" s="98"/>
      <c r="F5" s="100"/>
      <c r="G5" s="101"/>
      <c r="H5" s="101"/>
      <c r="I5" s="106"/>
      <c r="J5" s="3" t="s">
        <v>14</v>
      </c>
      <c r="K5" s="3" t="s">
        <v>15</v>
      </c>
    </row>
    <row r="6" spans="1:11" ht="20.25" customHeight="1" x14ac:dyDescent="0.25">
      <c r="A6" s="74"/>
      <c r="B6" s="75"/>
      <c r="C6" s="76"/>
      <c r="D6" s="77"/>
      <c r="E6" s="78"/>
      <c r="F6" s="71"/>
      <c r="G6" s="94"/>
      <c r="H6" s="95"/>
      <c r="I6" s="63"/>
      <c r="J6" s="71"/>
      <c r="K6" s="72"/>
    </row>
    <row r="7" spans="1:11" ht="20.25" customHeight="1" x14ac:dyDescent="0.25">
      <c r="A7" s="10" t="s">
        <v>16</v>
      </c>
      <c r="B7" s="11"/>
      <c r="C7" s="12"/>
      <c r="D7" s="12"/>
      <c r="E7" s="79"/>
      <c r="F7" s="58">
        <f t="shared" ref="F7:J7" si="0">SUM(F9,F69,F150,F265,F273,F317,F325)</f>
        <v>1107524021.8300002</v>
      </c>
      <c r="G7" s="13">
        <f t="shared" si="0"/>
        <v>709120969.58000016</v>
      </c>
      <c r="H7" s="51">
        <f t="shared" si="0"/>
        <v>1816644991.4100001</v>
      </c>
      <c r="I7" s="64">
        <f t="shared" si="0"/>
        <v>1942062421</v>
      </c>
      <c r="J7" s="58">
        <f t="shared" si="0"/>
        <v>125407429.59000002</v>
      </c>
      <c r="K7" s="64">
        <f t="shared" ref="K7:K70" si="1">(I7*100/H7)-100</f>
        <v>6.9037940920232472</v>
      </c>
    </row>
    <row r="8" spans="1:11" ht="15" x14ac:dyDescent="0.25">
      <c r="A8" s="4"/>
      <c r="B8" s="5"/>
      <c r="C8" s="6"/>
      <c r="D8" s="7"/>
      <c r="E8" s="80"/>
      <c r="F8" s="57"/>
      <c r="G8" s="8"/>
      <c r="H8" s="50"/>
      <c r="I8" s="65"/>
      <c r="J8" s="57"/>
      <c r="K8" s="65"/>
    </row>
    <row r="9" spans="1:11" ht="15" x14ac:dyDescent="0.25">
      <c r="A9" s="14">
        <v>10000</v>
      </c>
      <c r="B9" s="15" t="s">
        <v>17</v>
      </c>
      <c r="C9" s="16"/>
      <c r="D9" s="16"/>
      <c r="E9" s="81"/>
      <c r="F9" s="59">
        <f t="shared" ref="F9:J9" si="2">SUM(F10,F15,F22,F33,F42,F61,F65)</f>
        <v>910760368.19000006</v>
      </c>
      <c r="G9" s="17">
        <f t="shared" si="2"/>
        <v>527360940.81000006</v>
      </c>
      <c r="H9" s="52">
        <f t="shared" si="2"/>
        <v>1438121309</v>
      </c>
      <c r="I9" s="66">
        <f t="shared" si="2"/>
        <v>1546190359</v>
      </c>
      <c r="J9" s="59">
        <f t="shared" si="2"/>
        <v>108069050</v>
      </c>
      <c r="K9" s="66">
        <f t="shared" si="1"/>
        <v>7.5145990344267943</v>
      </c>
    </row>
    <row r="10" spans="1:11" ht="15" x14ac:dyDescent="0.25">
      <c r="A10" s="18"/>
      <c r="B10" s="19">
        <v>11000</v>
      </c>
      <c r="C10" s="20" t="s">
        <v>18</v>
      </c>
      <c r="D10" s="21"/>
      <c r="E10" s="82"/>
      <c r="F10" s="60">
        <f t="shared" ref="F10:J10" si="3">SUM(F11,F13)</f>
        <v>399178893.89999998</v>
      </c>
      <c r="G10" s="22">
        <f t="shared" si="3"/>
        <v>189855444.10000002</v>
      </c>
      <c r="H10" s="53">
        <f t="shared" si="3"/>
        <v>589034338</v>
      </c>
      <c r="I10" s="67">
        <f t="shared" si="3"/>
        <v>644837853</v>
      </c>
      <c r="J10" s="60">
        <f t="shared" si="3"/>
        <v>55803515</v>
      </c>
      <c r="K10" s="67">
        <f t="shared" si="1"/>
        <v>9.4737286775970659</v>
      </c>
    </row>
    <row r="11" spans="1:11" ht="15" x14ac:dyDescent="0.25">
      <c r="A11" s="18"/>
      <c r="B11" s="23"/>
      <c r="C11" s="24">
        <v>11100</v>
      </c>
      <c r="D11" s="25" t="s">
        <v>19</v>
      </c>
      <c r="E11" s="83"/>
      <c r="F11" s="61">
        <f t="shared" ref="F11:J11" si="4">SUM(F12)</f>
        <v>139357396.30000001</v>
      </c>
      <c r="G11" s="26">
        <f t="shared" si="4"/>
        <v>86120455.700000003</v>
      </c>
      <c r="H11" s="54">
        <f t="shared" si="4"/>
        <v>225477852</v>
      </c>
      <c r="I11" s="68">
        <f t="shared" si="4"/>
        <v>234436527</v>
      </c>
      <c r="J11" s="61">
        <f t="shared" si="4"/>
        <v>8958675</v>
      </c>
      <c r="K11" s="68">
        <f t="shared" si="1"/>
        <v>3.9731951145250406</v>
      </c>
    </row>
    <row r="12" spans="1:11" ht="15" x14ac:dyDescent="0.25">
      <c r="A12" s="18"/>
      <c r="B12" s="27"/>
      <c r="C12" s="23"/>
      <c r="D12" s="28">
        <v>11101</v>
      </c>
      <c r="E12" s="84" t="s">
        <v>20</v>
      </c>
      <c r="F12" s="62">
        <v>139357396.30000001</v>
      </c>
      <c r="G12" s="29">
        <v>86120455.700000003</v>
      </c>
      <c r="H12" s="55">
        <f>SUM(F12:G12)</f>
        <v>225477852</v>
      </c>
      <c r="I12" s="69">
        <v>234436527</v>
      </c>
      <c r="J12" s="62">
        <f>I12-H12</f>
        <v>8958675</v>
      </c>
      <c r="K12" s="69">
        <f t="shared" si="1"/>
        <v>3.9731951145250406</v>
      </c>
    </row>
    <row r="13" spans="1:11" ht="15" x14ac:dyDescent="0.25">
      <c r="A13" s="18"/>
      <c r="B13" s="23"/>
      <c r="C13" s="24">
        <v>11300</v>
      </c>
      <c r="D13" s="25" t="s">
        <v>21</v>
      </c>
      <c r="E13" s="83"/>
      <c r="F13" s="61">
        <f t="shared" ref="F13:J13" si="5">SUM(F14)</f>
        <v>259821497.59999999</v>
      </c>
      <c r="G13" s="26">
        <f t="shared" si="5"/>
        <v>103734988.40000001</v>
      </c>
      <c r="H13" s="54">
        <f t="shared" si="5"/>
        <v>363556486</v>
      </c>
      <c r="I13" s="68">
        <f t="shared" si="5"/>
        <v>410401326</v>
      </c>
      <c r="J13" s="61">
        <f t="shared" si="5"/>
        <v>46844840</v>
      </c>
      <c r="K13" s="68">
        <f t="shared" si="1"/>
        <v>12.885161399651111</v>
      </c>
    </row>
    <row r="14" spans="1:11" ht="15" x14ac:dyDescent="0.25">
      <c r="A14" s="18"/>
      <c r="B14" s="27"/>
      <c r="C14" s="23"/>
      <c r="D14" s="28">
        <v>11301</v>
      </c>
      <c r="E14" s="84" t="s">
        <v>22</v>
      </c>
      <c r="F14" s="62">
        <v>259821497.59999999</v>
      </c>
      <c r="G14" s="29">
        <v>103734988.40000001</v>
      </c>
      <c r="H14" s="55">
        <f t="shared" ref="H14:H76" si="6">SUM(F14:G14)</f>
        <v>363556486</v>
      </c>
      <c r="I14" s="69">
        <v>410401326</v>
      </c>
      <c r="J14" s="62">
        <f t="shared" ref="J14:J76" si="7">I14-H14</f>
        <v>46844840</v>
      </c>
      <c r="K14" s="69">
        <f t="shared" si="1"/>
        <v>12.885161399651111</v>
      </c>
    </row>
    <row r="15" spans="1:11" ht="15" x14ac:dyDescent="0.25">
      <c r="A15" s="18"/>
      <c r="B15" s="19">
        <v>12000</v>
      </c>
      <c r="C15" s="20" t="s">
        <v>23</v>
      </c>
      <c r="D15" s="21"/>
      <c r="E15" s="82"/>
      <c r="F15" s="60">
        <f t="shared" ref="F15:J15" si="8">SUM(F16,F18,F20)</f>
        <v>3863619.24</v>
      </c>
      <c r="G15" s="22">
        <f t="shared" si="8"/>
        <v>2396380.7599999998</v>
      </c>
      <c r="H15" s="53">
        <f t="shared" si="8"/>
        <v>6260000</v>
      </c>
      <c r="I15" s="67">
        <f t="shared" si="8"/>
        <v>12788243</v>
      </c>
      <c r="J15" s="60">
        <f t="shared" si="8"/>
        <v>6528243</v>
      </c>
      <c r="K15" s="67">
        <f t="shared" si="1"/>
        <v>104.28503194888179</v>
      </c>
    </row>
    <row r="16" spans="1:11" ht="15" x14ac:dyDescent="0.25">
      <c r="A16" s="18"/>
      <c r="B16" s="23"/>
      <c r="C16" s="24" t="s">
        <v>24</v>
      </c>
      <c r="D16" s="25"/>
      <c r="E16" s="83"/>
      <c r="F16" s="61">
        <f t="shared" ref="F16:J16" si="9">SUM(F17)</f>
        <v>23109</v>
      </c>
      <c r="G16" s="26">
        <f t="shared" si="9"/>
        <v>1336891</v>
      </c>
      <c r="H16" s="54">
        <f t="shared" si="9"/>
        <v>1360000</v>
      </c>
      <c r="I16" s="68">
        <f t="shared" si="9"/>
        <v>5200000</v>
      </c>
      <c r="J16" s="61">
        <f t="shared" si="9"/>
        <v>3840000</v>
      </c>
      <c r="K16" s="68">
        <f t="shared" si="1"/>
        <v>282.35294117647061</v>
      </c>
    </row>
    <row r="17" spans="1:11" ht="15" x14ac:dyDescent="0.25">
      <c r="A17" s="18"/>
      <c r="B17" s="27"/>
      <c r="C17" s="23"/>
      <c r="D17" s="30">
        <v>12101</v>
      </c>
      <c r="E17" s="85" t="s">
        <v>25</v>
      </c>
      <c r="F17" s="62">
        <v>23109</v>
      </c>
      <c r="G17" s="29">
        <v>1336891</v>
      </c>
      <c r="H17" s="55">
        <f t="shared" si="6"/>
        <v>1360000</v>
      </c>
      <c r="I17" s="69">
        <v>5200000</v>
      </c>
      <c r="J17" s="62">
        <f t="shared" si="7"/>
        <v>3840000</v>
      </c>
      <c r="K17" s="69">
        <f t="shared" si="1"/>
        <v>282.35294117647061</v>
      </c>
    </row>
    <row r="18" spans="1:11" ht="15" x14ac:dyDescent="0.25">
      <c r="A18" s="18"/>
      <c r="B18" s="23"/>
      <c r="C18" s="24">
        <v>12200</v>
      </c>
      <c r="D18" s="25" t="s">
        <v>26</v>
      </c>
      <c r="E18" s="83"/>
      <c r="F18" s="61">
        <f t="shared" ref="F18:J18" si="10">SUM(F19)</f>
        <v>3840510.24</v>
      </c>
      <c r="G18" s="26">
        <f t="shared" si="10"/>
        <v>1059489.76</v>
      </c>
      <c r="H18" s="54">
        <f t="shared" si="10"/>
        <v>4900000</v>
      </c>
      <c r="I18" s="68">
        <f t="shared" si="10"/>
        <v>7588243</v>
      </c>
      <c r="J18" s="61">
        <f t="shared" si="10"/>
        <v>2688243</v>
      </c>
      <c r="K18" s="68">
        <f t="shared" si="1"/>
        <v>54.862102040816325</v>
      </c>
    </row>
    <row r="19" spans="1:11" ht="15" x14ac:dyDescent="0.25">
      <c r="A19" s="18"/>
      <c r="B19" s="27"/>
      <c r="C19" s="23"/>
      <c r="D19" s="30">
        <v>12201</v>
      </c>
      <c r="E19" s="85" t="s">
        <v>27</v>
      </c>
      <c r="F19" s="62">
        <v>3840510.24</v>
      </c>
      <c r="G19" s="29">
        <v>1059489.76</v>
      </c>
      <c r="H19" s="55">
        <f t="shared" si="6"/>
        <v>4900000</v>
      </c>
      <c r="I19" s="69">
        <v>7588243</v>
      </c>
      <c r="J19" s="62">
        <f t="shared" si="7"/>
        <v>2688243</v>
      </c>
      <c r="K19" s="69">
        <f t="shared" si="1"/>
        <v>54.862102040816325</v>
      </c>
    </row>
    <row r="20" spans="1:11" ht="15" hidden="1" x14ac:dyDescent="0.25">
      <c r="A20" s="18"/>
      <c r="B20" s="23"/>
      <c r="C20" s="24">
        <v>12300</v>
      </c>
      <c r="D20" s="25" t="s">
        <v>28</v>
      </c>
      <c r="E20" s="83"/>
      <c r="F20" s="61">
        <f t="shared" ref="F20:J20" si="11">SUM(F21)</f>
        <v>0</v>
      </c>
      <c r="G20" s="26">
        <f t="shared" si="11"/>
        <v>0</v>
      </c>
      <c r="H20" s="54">
        <f t="shared" si="11"/>
        <v>0</v>
      </c>
      <c r="I20" s="68">
        <f t="shared" si="11"/>
        <v>0</v>
      </c>
      <c r="J20" s="61">
        <f t="shared" si="11"/>
        <v>0</v>
      </c>
      <c r="K20" s="68" t="e">
        <f t="shared" si="1"/>
        <v>#DIV/0!</v>
      </c>
    </row>
    <row r="21" spans="1:11" ht="30" hidden="1" x14ac:dyDescent="0.25">
      <c r="A21" s="18"/>
      <c r="B21" s="27"/>
      <c r="C21" s="23"/>
      <c r="D21" s="28">
        <v>12301</v>
      </c>
      <c r="E21" s="84" t="s">
        <v>29</v>
      </c>
      <c r="F21" s="62">
        <v>0</v>
      </c>
      <c r="G21" s="29">
        <v>0</v>
      </c>
      <c r="H21" s="55">
        <f t="shared" si="6"/>
        <v>0</v>
      </c>
      <c r="I21" s="69"/>
      <c r="J21" s="62">
        <f t="shared" si="7"/>
        <v>0</v>
      </c>
      <c r="K21" s="69" t="e">
        <f t="shared" si="1"/>
        <v>#DIV/0!</v>
      </c>
    </row>
    <row r="22" spans="1:11" ht="15" x14ac:dyDescent="0.25">
      <c r="A22" s="18"/>
      <c r="B22" s="19">
        <v>13000</v>
      </c>
      <c r="C22" s="20" t="s">
        <v>30</v>
      </c>
      <c r="D22" s="21"/>
      <c r="E22" s="82"/>
      <c r="F22" s="60">
        <f t="shared" ref="F22:J22" si="12">SUM(F23,F26,F29,F31)</f>
        <v>230930757.90000001</v>
      </c>
      <c r="G22" s="22">
        <f t="shared" si="12"/>
        <v>185242171.09999999</v>
      </c>
      <c r="H22" s="53">
        <f t="shared" si="12"/>
        <v>416172929</v>
      </c>
      <c r="I22" s="67">
        <f t="shared" si="12"/>
        <v>447284174</v>
      </c>
      <c r="J22" s="60">
        <f t="shared" si="12"/>
        <v>31111245</v>
      </c>
      <c r="K22" s="67">
        <f t="shared" si="1"/>
        <v>7.4755571139034913</v>
      </c>
    </row>
    <row r="23" spans="1:11" ht="15" x14ac:dyDescent="0.25">
      <c r="A23" s="18"/>
      <c r="B23" s="23"/>
      <c r="C23" s="24">
        <v>13100</v>
      </c>
      <c r="D23" s="25" t="s">
        <v>31</v>
      </c>
      <c r="E23" s="83"/>
      <c r="F23" s="61">
        <f t="shared" ref="F23:J23" si="13">SUM(F24:F25)</f>
        <v>20791263.559999999</v>
      </c>
      <c r="G23" s="29">
        <v>3314091.44</v>
      </c>
      <c r="H23" s="55">
        <f t="shared" si="6"/>
        <v>24105355</v>
      </c>
      <c r="I23" s="68">
        <f t="shared" ref="I23" si="14">SUM(I24:I25)</f>
        <v>3616597</v>
      </c>
      <c r="J23" s="61">
        <f t="shared" si="13"/>
        <v>-20488758</v>
      </c>
      <c r="K23" s="68">
        <f t="shared" si="1"/>
        <v>-84.996707163200881</v>
      </c>
    </row>
    <row r="24" spans="1:11" ht="30" x14ac:dyDescent="0.25">
      <c r="A24" s="18"/>
      <c r="B24" s="27"/>
      <c r="C24" s="23"/>
      <c r="D24" s="28">
        <v>13101</v>
      </c>
      <c r="E24" s="84" t="s">
        <v>32</v>
      </c>
      <c r="F24" s="62">
        <v>2388930.5</v>
      </c>
      <c r="G24" s="29">
        <v>923328.5</v>
      </c>
      <c r="H24" s="55">
        <f t="shared" si="6"/>
        <v>3312259</v>
      </c>
      <c r="I24" s="69">
        <v>3616597</v>
      </c>
      <c r="J24" s="62">
        <f t="shared" si="7"/>
        <v>304338</v>
      </c>
      <c r="K24" s="69">
        <f t="shared" si="1"/>
        <v>9.1882307512788088</v>
      </c>
    </row>
    <row r="25" spans="1:11" ht="15" x14ac:dyDescent="0.25">
      <c r="A25" s="18"/>
      <c r="B25" s="27"/>
      <c r="C25" s="23"/>
      <c r="D25" s="28">
        <v>13102</v>
      </c>
      <c r="E25" s="84" t="s">
        <v>33</v>
      </c>
      <c r="F25" s="62">
        <v>18402333.059999999</v>
      </c>
      <c r="G25" s="29">
        <v>2390762.94</v>
      </c>
      <c r="H25" s="55">
        <f t="shared" si="6"/>
        <v>20793096</v>
      </c>
      <c r="I25" s="69"/>
      <c r="J25" s="62">
        <f t="shared" si="7"/>
        <v>-20793096</v>
      </c>
      <c r="K25" s="69">
        <f t="shared" si="1"/>
        <v>-100</v>
      </c>
    </row>
    <row r="26" spans="1:11" ht="15" x14ac:dyDescent="0.25">
      <c r="A26" s="18"/>
      <c r="B26" s="23"/>
      <c r="C26" s="24">
        <v>13200</v>
      </c>
      <c r="D26" s="25" t="s">
        <v>34</v>
      </c>
      <c r="E26" s="83"/>
      <c r="F26" s="61">
        <f t="shared" ref="F26:J26" si="15">SUM(F27:F28)</f>
        <v>47882291.780000001</v>
      </c>
      <c r="G26" s="26">
        <f t="shared" si="15"/>
        <v>119167448.22</v>
      </c>
      <c r="H26" s="54">
        <f t="shared" si="15"/>
        <v>167049740</v>
      </c>
      <c r="I26" s="68">
        <f t="shared" si="15"/>
        <v>186325209</v>
      </c>
      <c r="J26" s="61">
        <f t="shared" si="15"/>
        <v>19275469</v>
      </c>
      <c r="K26" s="68">
        <f t="shared" si="1"/>
        <v>11.538760251886657</v>
      </c>
    </row>
    <row r="27" spans="1:11" ht="15" x14ac:dyDescent="0.25">
      <c r="A27" s="18"/>
      <c r="B27" s="27"/>
      <c r="C27" s="23"/>
      <c r="D27" s="28">
        <v>13202</v>
      </c>
      <c r="E27" s="84" t="s">
        <v>35</v>
      </c>
      <c r="F27" s="62">
        <v>20126307</v>
      </c>
      <c r="G27" s="29">
        <v>21498796</v>
      </c>
      <c r="H27" s="55">
        <f t="shared" si="6"/>
        <v>41625103</v>
      </c>
      <c r="I27" s="69">
        <v>47904269</v>
      </c>
      <c r="J27" s="62">
        <f t="shared" si="7"/>
        <v>6279166</v>
      </c>
      <c r="K27" s="69">
        <f t="shared" si="1"/>
        <v>15.08504615592183</v>
      </c>
    </row>
    <row r="28" spans="1:11" ht="15" x14ac:dyDescent="0.25">
      <c r="A28" s="18"/>
      <c r="B28" s="27"/>
      <c r="C28" s="23"/>
      <c r="D28" s="28">
        <v>13203</v>
      </c>
      <c r="E28" s="84" t="s">
        <v>36</v>
      </c>
      <c r="F28" s="62">
        <v>27755984.780000001</v>
      </c>
      <c r="G28" s="29">
        <v>97668652.219999999</v>
      </c>
      <c r="H28" s="55">
        <f t="shared" si="6"/>
        <v>125424637</v>
      </c>
      <c r="I28" s="69">
        <v>138420940</v>
      </c>
      <c r="J28" s="62">
        <f t="shared" si="7"/>
        <v>12996303</v>
      </c>
      <c r="K28" s="69">
        <f t="shared" si="1"/>
        <v>10.361842227217295</v>
      </c>
    </row>
    <row r="29" spans="1:11" ht="15" x14ac:dyDescent="0.25">
      <c r="A29" s="18"/>
      <c r="B29" s="23"/>
      <c r="C29" s="24">
        <v>13300</v>
      </c>
      <c r="D29" s="25" t="s">
        <v>37</v>
      </c>
      <c r="E29" s="83"/>
      <c r="F29" s="61">
        <f t="shared" ref="F29:J29" si="16">SUM(F30)</f>
        <v>864079.09</v>
      </c>
      <c r="G29" s="26">
        <f t="shared" si="16"/>
        <v>1135920.9099999999</v>
      </c>
      <c r="H29" s="54">
        <f t="shared" si="16"/>
        <v>2000000</v>
      </c>
      <c r="I29" s="68">
        <f t="shared" ref="I29" si="17">SUM(I30)</f>
        <v>2000000</v>
      </c>
      <c r="J29" s="61">
        <f t="shared" si="16"/>
        <v>0</v>
      </c>
      <c r="K29" s="68">
        <f t="shared" si="1"/>
        <v>0</v>
      </c>
    </row>
    <row r="30" spans="1:11" ht="15" x14ac:dyDescent="0.25">
      <c r="A30" s="18"/>
      <c r="B30" s="27"/>
      <c r="C30" s="23"/>
      <c r="D30" s="28">
        <v>13301</v>
      </c>
      <c r="E30" s="84" t="s">
        <v>38</v>
      </c>
      <c r="F30" s="62">
        <v>864079.09</v>
      </c>
      <c r="G30" s="29">
        <v>1135920.9099999999</v>
      </c>
      <c r="H30" s="55">
        <f t="shared" si="6"/>
        <v>2000000</v>
      </c>
      <c r="I30" s="69">
        <v>2000000</v>
      </c>
      <c r="J30" s="62">
        <f t="shared" si="7"/>
        <v>0</v>
      </c>
      <c r="K30" s="69">
        <f t="shared" si="1"/>
        <v>0</v>
      </c>
    </row>
    <row r="31" spans="1:11" ht="15" x14ac:dyDescent="0.25">
      <c r="A31" s="18"/>
      <c r="B31" s="23"/>
      <c r="C31" s="24">
        <v>13400</v>
      </c>
      <c r="D31" s="25" t="s">
        <v>39</v>
      </c>
      <c r="E31" s="83"/>
      <c r="F31" s="61">
        <f t="shared" ref="F31:J31" si="18">SUM(F32)</f>
        <v>161393123.47</v>
      </c>
      <c r="G31" s="26">
        <f t="shared" si="18"/>
        <v>61624710.530000001</v>
      </c>
      <c r="H31" s="54">
        <f t="shared" si="18"/>
        <v>223017834</v>
      </c>
      <c r="I31" s="68">
        <f t="shared" ref="I31" si="19">SUM(I32)</f>
        <v>255342368</v>
      </c>
      <c r="J31" s="61">
        <f t="shared" si="18"/>
        <v>32324534</v>
      </c>
      <c r="K31" s="68">
        <f t="shared" si="1"/>
        <v>14.494147584627697</v>
      </c>
    </row>
    <row r="32" spans="1:11" ht="15" x14ac:dyDescent="0.25">
      <c r="A32" s="18"/>
      <c r="B32" s="27"/>
      <c r="C32" s="23"/>
      <c r="D32" s="28">
        <v>13401</v>
      </c>
      <c r="E32" s="84" t="s">
        <v>39</v>
      </c>
      <c r="F32" s="62">
        <v>161393123.47</v>
      </c>
      <c r="G32" s="29">
        <v>61624710.530000001</v>
      </c>
      <c r="H32" s="55">
        <f t="shared" si="6"/>
        <v>223017834</v>
      </c>
      <c r="I32" s="69">
        <v>255342368</v>
      </c>
      <c r="J32" s="62">
        <f t="shared" si="7"/>
        <v>32324534</v>
      </c>
      <c r="K32" s="69">
        <f t="shared" si="1"/>
        <v>14.494147584627697</v>
      </c>
    </row>
    <row r="33" spans="1:11" ht="15" x14ac:dyDescent="0.25">
      <c r="A33" s="18"/>
      <c r="B33" s="19">
        <v>14000</v>
      </c>
      <c r="C33" s="20" t="s">
        <v>40</v>
      </c>
      <c r="D33" s="21"/>
      <c r="E33" s="82"/>
      <c r="F33" s="60">
        <f t="shared" ref="F33:J33" si="20">SUM(F34,F37)</f>
        <v>115442960.86</v>
      </c>
      <c r="G33" s="22">
        <f t="shared" si="20"/>
        <v>43257900.140000001</v>
      </c>
      <c r="H33" s="53">
        <f t="shared" si="20"/>
        <v>158700861</v>
      </c>
      <c r="I33" s="67">
        <f t="shared" si="20"/>
        <v>178137756</v>
      </c>
      <c r="J33" s="60">
        <f t="shared" si="20"/>
        <v>19436894.999999993</v>
      </c>
      <c r="K33" s="67">
        <f t="shared" si="1"/>
        <v>12.247504441705587</v>
      </c>
    </row>
    <row r="34" spans="1:11" ht="15" x14ac:dyDescent="0.25">
      <c r="A34" s="18"/>
      <c r="B34" s="23"/>
      <c r="C34" s="24">
        <v>14100</v>
      </c>
      <c r="D34" s="25" t="s">
        <v>41</v>
      </c>
      <c r="E34" s="83"/>
      <c r="F34" s="61">
        <f t="shared" ref="F34:J34" si="21">SUM(F35:F36)</f>
        <v>97022274.659999996</v>
      </c>
      <c r="G34" s="26">
        <f t="shared" si="21"/>
        <v>37648189.340000004</v>
      </c>
      <c r="H34" s="54">
        <f t="shared" si="21"/>
        <v>134670464</v>
      </c>
      <c r="I34" s="68">
        <f t="shared" si="21"/>
        <v>155437756</v>
      </c>
      <c r="J34" s="61">
        <f t="shared" si="21"/>
        <v>20767291.999999993</v>
      </c>
      <c r="K34" s="68">
        <f t="shared" si="1"/>
        <v>15.42082159901075</v>
      </c>
    </row>
    <row r="35" spans="1:11" ht="30" x14ac:dyDescent="0.25">
      <c r="A35" s="18"/>
      <c r="B35" s="27"/>
      <c r="C35" s="23"/>
      <c r="D35" s="28">
        <v>14101</v>
      </c>
      <c r="E35" s="84" t="s">
        <v>42</v>
      </c>
      <c r="F35" s="62">
        <v>41204885.260000005</v>
      </c>
      <c r="G35" s="29">
        <v>15243429.74</v>
      </c>
      <c r="H35" s="55">
        <f t="shared" si="6"/>
        <v>56448315.000000007</v>
      </c>
      <c r="I35" s="69">
        <v>64939083</v>
      </c>
      <c r="J35" s="62">
        <f t="shared" si="7"/>
        <v>8490767.9999999925</v>
      </c>
      <c r="K35" s="69">
        <f t="shared" si="1"/>
        <v>15.04166776280212</v>
      </c>
    </row>
    <row r="36" spans="1:11" ht="30" x14ac:dyDescent="0.25">
      <c r="A36" s="18"/>
      <c r="B36" s="27"/>
      <c r="C36" s="23"/>
      <c r="D36" s="28">
        <v>14102</v>
      </c>
      <c r="E36" s="84" t="s">
        <v>43</v>
      </c>
      <c r="F36" s="62">
        <v>55817389.399999999</v>
      </c>
      <c r="G36" s="29">
        <v>22404759.600000001</v>
      </c>
      <c r="H36" s="55">
        <f t="shared" si="6"/>
        <v>78222149</v>
      </c>
      <c r="I36" s="69">
        <v>90498673</v>
      </c>
      <c r="J36" s="62">
        <f t="shared" si="7"/>
        <v>12276524</v>
      </c>
      <c r="K36" s="69">
        <f t="shared" si="1"/>
        <v>15.69443457760282</v>
      </c>
    </row>
    <row r="37" spans="1:11" ht="15" x14ac:dyDescent="0.25">
      <c r="A37" s="18"/>
      <c r="B37" s="23"/>
      <c r="C37" s="24">
        <v>14400</v>
      </c>
      <c r="D37" s="25" t="s">
        <v>44</v>
      </c>
      <c r="E37" s="83"/>
      <c r="F37" s="61">
        <f t="shared" ref="F37:J37" si="22">SUM(F38:F41)</f>
        <v>18420686.199999999</v>
      </c>
      <c r="G37" s="26">
        <f t="shared" si="22"/>
        <v>5609710.8000000007</v>
      </c>
      <c r="H37" s="54">
        <f t="shared" si="22"/>
        <v>24030397</v>
      </c>
      <c r="I37" s="68">
        <f t="shared" si="22"/>
        <v>22700000</v>
      </c>
      <c r="J37" s="61">
        <f t="shared" si="22"/>
        <v>-1330397</v>
      </c>
      <c r="K37" s="68">
        <f t="shared" si="1"/>
        <v>-5.5363088674731387</v>
      </c>
    </row>
    <row r="38" spans="1:11" ht="15" x14ac:dyDescent="0.25">
      <c r="A38" s="18"/>
      <c r="B38" s="27"/>
      <c r="C38" s="23"/>
      <c r="D38" s="28">
        <v>14401</v>
      </c>
      <c r="E38" s="84" t="s">
        <v>45</v>
      </c>
      <c r="F38" s="62">
        <v>1094578.3600000001</v>
      </c>
      <c r="G38" s="29">
        <v>3890234.64</v>
      </c>
      <c r="H38" s="55">
        <f t="shared" si="6"/>
        <v>4984813</v>
      </c>
      <c r="I38" s="69">
        <v>1900000</v>
      </c>
      <c r="J38" s="62">
        <f t="shared" si="7"/>
        <v>-3084813</v>
      </c>
      <c r="K38" s="69">
        <f t="shared" si="1"/>
        <v>-61.884227151550121</v>
      </c>
    </row>
    <row r="39" spans="1:11" ht="30" x14ac:dyDescent="0.25">
      <c r="A39" s="18"/>
      <c r="B39" s="27"/>
      <c r="C39" s="23"/>
      <c r="D39" s="28">
        <v>14410</v>
      </c>
      <c r="E39" s="84" t="s">
        <v>46</v>
      </c>
      <c r="F39" s="62">
        <v>1499040</v>
      </c>
      <c r="G39" s="29">
        <v>560800</v>
      </c>
      <c r="H39" s="55">
        <f t="shared" si="6"/>
        <v>2059840</v>
      </c>
      <c r="I39" s="69">
        <v>1800000</v>
      </c>
      <c r="J39" s="62">
        <f t="shared" si="7"/>
        <v>-259840</v>
      </c>
      <c r="K39" s="69">
        <f t="shared" si="1"/>
        <v>-12.614572005592663</v>
      </c>
    </row>
    <row r="40" spans="1:11" ht="30" hidden="1" x14ac:dyDescent="0.25">
      <c r="A40" s="18"/>
      <c r="B40" s="27"/>
      <c r="C40" s="23"/>
      <c r="D40" s="28">
        <v>14411</v>
      </c>
      <c r="E40" s="84" t="s">
        <v>47</v>
      </c>
      <c r="F40" s="62">
        <v>0</v>
      </c>
      <c r="G40" s="29">
        <v>0</v>
      </c>
      <c r="H40" s="55">
        <f t="shared" si="6"/>
        <v>0</v>
      </c>
      <c r="I40" s="69"/>
      <c r="J40" s="62">
        <f t="shared" si="7"/>
        <v>0</v>
      </c>
      <c r="K40" s="69" t="e">
        <f t="shared" si="1"/>
        <v>#DIV/0!</v>
      </c>
    </row>
    <row r="41" spans="1:11" ht="30" x14ac:dyDescent="0.25">
      <c r="A41" s="18"/>
      <c r="B41" s="27"/>
      <c r="C41" s="23"/>
      <c r="D41" s="28">
        <v>14412</v>
      </c>
      <c r="E41" s="84" t="s">
        <v>48</v>
      </c>
      <c r="F41" s="62">
        <v>15827067.84</v>
      </c>
      <c r="G41" s="29">
        <v>1158676.1599999999</v>
      </c>
      <c r="H41" s="55">
        <f t="shared" si="6"/>
        <v>16985744</v>
      </c>
      <c r="I41" s="69">
        <v>19000000</v>
      </c>
      <c r="J41" s="62">
        <f t="shared" si="7"/>
        <v>2014256</v>
      </c>
      <c r="K41" s="69">
        <f t="shared" si="1"/>
        <v>11.858509112111904</v>
      </c>
    </row>
    <row r="42" spans="1:11" ht="15" x14ac:dyDescent="0.25">
      <c r="A42" s="18"/>
      <c r="B42" s="19">
        <v>15000</v>
      </c>
      <c r="C42" s="20" t="s">
        <v>49</v>
      </c>
      <c r="D42" s="21"/>
      <c r="E42" s="82"/>
      <c r="F42" s="60">
        <f t="shared" ref="F42:J42" si="23">SUM(F43,F45,F47,F55,F57)</f>
        <v>140696194.09999996</v>
      </c>
      <c r="G42" s="22">
        <f t="shared" si="23"/>
        <v>62535897.900000013</v>
      </c>
      <c r="H42" s="53">
        <f t="shared" si="23"/>
        <v>203232092</v>
      </c>
      <c r="I42" s="67">
        <f t="shared" si="23"/>
        <v>229550085</v>
      </c>
      <c r="J42" s="60">
        <f t="shared" si="23"/>
        <v>26317993</v>
      </c>
      <c r="K42" s="67">
        <f t="shared" si="1"/>
        <v>12.949723019138133</v>
      </c>
    </row>
    <row r="43" spans="1:11" ht="15" hidden="1" x14ac:dyDescent="0.25">
      <c r="A43" s="18"/>
      <c r="B43" s="23"/>
      <c r="C43" s="24">
        <v>15200</v>
      </c>
      <c r="D43" s="25" t="s">
        <v>50</v>
      </c>
      <c r="E43" s="83"/>
      <c r="F43" s="61">
        <f t="shared" ref="F43:J43" si="24">SUM(F44)</f>
        <v>0</v>
      </c>
      <c r="G43" s="26">
        <f t="shared" si="24"/>
        <v>0</v>
      </c>
      <c r="H43" s="54">
        <f t="shared" si="24"/>
        <v>0</v>
      </c>
      <c r="I43" s="68">
        <f t="shared" si="24"/>
        <v>0</v>
      </c>
      <c r="J43" s="61">
        <f t="shared" si="24"/>
        <v>0</v>
      </c>
      <c r="K43" s="68" t="e">
        <f t="shared" si="1"/>
        <v>#DIV/0!</v>
      </c>
    </row>
    <row r="44" spans="1:11" ht="15" hidden="1" x14ac:dyDescent="0.25">
      <c r="A44" s="18"/>
      <c r="B44" s="27"/>
      <c r="C44" s="23"/>
      <c r="D44" s="28">
        <v>15201</v>
      </c>
      <c r="E44" s="84" t="s">
        <v>50</v>
      </c>
      <c r="F44" s="62">
        <v>0</v>
      </c>
      <c r="G44" s="29">
        <v>0</v>
      </c>
      <c r="H44" s="55">
        <f t="shared" si="6"/>
        <v>0</v>
      </c>
      <c r="I44" s="69"/>
      <c r="J44" s="62">
        <f t="shared" si="7"/>
        <v>0</v>
      </c>
      <c r="K44" s="69" t="e">
        <f t="shared" si="1"/>
        <v>#DIV/0!</v>
      </c>
    </row>
    <row r="45" spans="1:11" ht="15" x14ac:dyDescent="0.25">
      <c r="A45" s="18"/>
      <c r="B45" s="23"/>
      <c r="C45" s="24">
        <v>15300</v>
      </c>
      <c r="D45" s="25" t="s">
        <v>51</v>
      </c>
      <c r="E45" s="83"/>
      <c r="F45" s="61">
        <f t="shared" ref="F45:J45" si="25">SUM(F46)</f>
        <v>420867.73</v>
      </c>
      <c r="G45" s="26">
        <f t="shared" si="25"/>
        <v>279132.27</v>
      </c>
      <c r="H45" s="54">
        <f t="shared" si="25"/>
        <v>700000</v>
      </c>
      <c r="I45" s="68">
        <f t="shared" si="25"/>
        <v>800000</v>
      </c>
      <c r="J45" s="61">
        <f t="shared" si="25"/>
        <v>100000</v>
      </c>
      <c r="K45" s="68">
        <f t="shared" si="1"/>
        <v>14.285714285714292</v>
      </c>
    </row>
    <row r="46" spans="1:11" ht="30" x14ac:dyDescent="0.25">
      <c r="A46" s="18"/>
      <c r="B46" s="27"/>
      <c r="C46" s="23"/>
      <c r="D46" s="28">
        <v>15302</v>
      </c>
      <c r="E46" s="84" t="s">
        <v>52</v>
      </c>
      <c r="F46" s="62">
        <v>420867.73</v>
      </c>
      <c r="G46" s="29">
        <v>279132.27</v>
      </c>
      <c r="H46" s="55">
        <f t="shared" si="6"/>
        <v>700000</v>
      </c>
      <c r="I46" s="69">
        <v>800000</v>
      </c>
      <c r="J46" s="62">
        <f t="shared" si="7"/>
        <v>100000</v>
      </c>
      <c r="K46" s="69">
        <f t="shared" si="1"/>
        <v>14.285714285714292</v>
      </c>
    </row>
    <row r="47" spans="1:11" ht="15" x14ac:dyDescent="0.25">
      <c r="A47" s="18"/>
      <c r="B47" s="23"/>
      <c r="C47" s="24">
        <v>15400</v>
      </c>
      <c r="D47" s="25" t="s">
        <v>53</v>
      </c>
      <c r="E47" s="83"/>
      <c r="F47" s="61">
        <f t="shared" ref="F47:J47" si="26">SUM(F48:F54)</f>
        <v>137892661.89999998</v>
      </c>
      <c r="G47" s="26">
        <f t="shared" si="26"/>
        <v>60675210.100000009</v>
      </c>
      <c r="H47" s="54">
        <f t="shared" si="26"/>
        <v>198567872</v>
      </c>
      <c r="I47" s="68">
        <f t="shared" si="26"/>
        <v>222016643</v>
      </c>
      <c r="J47" s="61">
        <f t="shared" si="26"/>
        <v>23448771</v>
      </c>
      <c r="K47" s="68">
        <f t="shared" si="1"/>
        <v>11.808945104674336</v>
      </c>
    </row>
    <row r="48" spans="1:11" ht="15" x14ac:dyDescent="0.25">
      <c r="A48" s="18"/>
      <c r="B48" s="27"/>
      <c r="C48" s="23"/>
      <c r="D48" s="28">
        <v>15401</v>
      </c>
      <c r="E48" s="84" t="s">
        <v>54</v>
      </c>
      <c r="F48" s="62">
        <v>29859635.140000001</v>
      </c>
      <c r="G48" s="29">
        <v>11827185.859999999</v>
      </c>
      <c r="H48" s="55">
        <f t="shared" si="6"/>
        <v>41686821</v>
      </c>
      <c r="I48" s="69">
        <v>46563724</v>
      </c>
      <c r="J48" s="62">
        <f t="shared" si="7"/>
        <v>4876903</v>
      </c>
      <c r="K48" s="69">
        <f t="shared" si="1"/>
        <v>11.698908391215539</v>
      </c>
    </row>
    <row r="49" spans="1:11" ht="15" x14ac:dyDescent="0.25">
      <c r="A49" s="18"/>
      <c r="B49" s="27"/>
      <c r="C49" s="23"/>
      <c r="D49" s="28">
        <v>15402</v>
      </c>
      <c r="E49" s="84" t="s">
        <v>55</v>
      </c>
      <c r="F49" s="62">
        <v>16423708.439999999</v>
      </c>
      <c r="G49" s="29">
        <v>6642671.5599999996</v>
      </c>
      <c r="H49" s="55">
        <f t="shared" si="6"/>
        <v>23066380</v>
      </c>
      <c r="I49" s="69">
        <v>25802740</v>
      </c>
      <c r="J49" s="62">
        <f t="shared" si="7"/>
        <v>2736360</v>
      </c>
      <c r="K49" s="69">
        <f t="shared" si="1"/>
        <v>11.862979800037976</v>
      </c>
    </row>
    <row r="50" spans="1:11" ht="15" x14ac:dyDescent="0.25">
      <c r="A50" s="18"/>
      <c r="B50" s="27"/>
      <c r="C50" s="23"/>
      <c r="D50" s="28">
        <v>15403</v>
      </c>
      <c r="E50" s="84" t="s">
        <v>56</v>
      </c>
      <c r="F50" s="62">
        <v>61983681.890000001</v>
      </c>
      <c r="G50" s="29">
        <v>23957235.109999999</v>
      </c>
      <c r="H50" s="55">
        <f t="shared" si="6"/>
        <v>85940917</v>
      </c>
      <c r="I50" s="69">
        <v>95276144</v>
      </c>
      <c r="J50" s="62">
        <f t="shared" si="7"/>
        <v>9335227</v>
      </c>
      <c r="K50" s="69">
        <f t="shared" si="1"/>
        <v>10.862377696062978</v>
      </c>
    </row>
    <row r="51" spans="1:11" ht="15" x14ac:dyDescent="0.25">
      <c r="A51" s="18"/>
      <c r="B51" s="27"/>
      <c r="C51" s="23"/>
      <c r="D51" s="28">
        <v>15404</v>
      </c>
      <c r="E51" s="84" t="s">
        <v>57</v>
      </c>
      <c r="F51" s="62">
        <v>9213368.6900000013</v>
      </c>
      <c r="G51" s="29">
        <v>10722280.310000001</v>
      </c>
      <c r="H51" s="55">
        <f t="shared" si="6"/>
        <v>19935649</v>
      </c>
      <c r="I51" s="69">
        <v>22150110</v>
      </c>
      <c r="J51" s="62">
        <f t="shared" si="7"/>
        <v>2214461</v>
      </c>
      <c r="K51" s="69">
        <f t="shared" si="1"/>
        <v>11.108045692417633</v>
      </c>
    </row>
    <row r="52" spans="1:11" ht="15" x14ac:dyDescent="0.25">
      <c r="A52" s="18"/>
      <c r="B52" s="27"/>
      <c r="C52" s="23"/>
      <c r="D52" s="28">
        <v>15405</v>
      </c>
      <c r="E52" s="84" t="s">
        <v>58</v>
      </c>
      <c r="F52" s="62">
        <v>5901403.6200000001</v>
      </c>
      <c r="G52" s="29">
        <v>324612.38</v>
      </c>
      <c r="H52" s="55">
        <f t="shared" si="6"/>
        <v>6226016</v>
      </c>
      <c r="I52" s="69">
        <v>6688516</v>
      </c>
      <c r="J52" s="62">
        <f t="shared" si="7"/>
        <v>462500</v>
      </c>
      <c r="K52" s="69">
        <f t="shared" si="1"/>
        <v>7.4285064477829792</v>
      </c>
    </row>
    <row r="53" spans="1:11" ht="15" x14ac:dyDescent="0.25">
      <c r="A53" s="18"/>
      <c r="B53" s="27"/>
      <c r="C53" s="23"/>
      <c r="D53" s="28">
        <v>15406</v>
      </c>
      <c r="E53" s="84" t="s">
        <v>59</v>
      </c>
      <c r="F53" s="62">
        <v>11715252.359999999</v>
      </c>
      <c r="G53" s="29">
        <v>4437593.6399999997</v>
      </c>
      <c r="H53" s="55">
        <f t="shared" si="6"/>
        <v>16152846</v>
      </c>
      <c r="I53" s="69">
        <v>18066424</v>
      </c>
      <c r="J53" s="62">
        <f t="shared" si="7"/>
        <v>1913578</v>
      </c>
      <c r="K53" s="69">
        <f t="shared" si="1"/>
        <v>11.846692527124944</v>
      </c>
    </row>
    <row r="54" spans="1:11" ht="15" x14ac:dyDescent="0.25">
      <c r="A54" s="18"/>
      <c r="B54" s="27"/>
      <c r="C54" s="23"/>
      <c r="D54" s="28">
        <v>15412</v>
      </c>
      <c r="E54" s="84" t="s">
        <v>60</v>
      </c>
      <c r="F54" s="62">
        <v>2795611.7600000002</v>
      </c>
      <c r="G54" s="29">
        <v>2763631.2399999998</v>
      </c>
      <c r="H54" s="55">
        <f t="shared" si="6"/>
        <v>5559243</v>
      </c>
      <c r="I54" s="69">
        <v>7468985</v>
      </c>
      <c r="J54" s="62">
        <f t="shared" si="7"/>
        <v>1909742</v>
      </c>
      <c r="K54" s="69">
        <f t="shared" si="1"/>
        <v>34.352554835253642</v>
      </c>
    </row>
    <row r="55" spans="1:11" ht="15" hidden="1" x14ac:dyDescent="0.25">
      <c r="A55" s="18"/>
      <c r="B55" s="23"/>
      <c r="C55" s="24">
        <v>15500</v>
      </c>
      <c r="D55" s="25" t="s">
        <v>61</v>
      </c>
      <c r="E55" s="83"/>
      <c r="F55" s="61">
        <f t="shared" ref="F55:J55" si="27">SUM(F56)</f>
        <v>0</v>
      </c>
      <c r="G55" s="26">
        <f t="shared" si="27"/>
        <v>0</v>
      </c>
      <c r="H55" s="54">
        <f t="shared" si="27"/>
        <v>0</v>
      </c>
      <c r="I55" s="68">
        <f t="shared" ref="I55" si="28">SUM(I56)</f>
        <v>0</v>
      </c>
      <c r="J55" s="61">
        <f t="shared" si="27"/>
        <v>0</v>
      </c>
      <c r="K55" s="68" t="e">
        <f t="shared" si="1"/>
        <v>#DIV/0!</v>
      </c>
    </row>
    <row r="56" spans="1:11" ht="15" hidden="1" x14ac:dyDescent="0.25">
      <c r="A56" s="18"/>
      <c r="B56" s="27"/>
      <c r="C56" s="23"/>
      <c r="D56" s="28">
        <v>15501</v>
      </c>
      <c r="E56" s="84" t="s">
        <v>62</v>
      </c>
      <c r="F56" s="62">
        <v>0</v>
      </c>
      <c r="G56" s="29">
        <v>0</v>
      </c>
      <c r="H56" s="55">
        <f t="shared" si="6"/>
        <v>0</v>
      </c>
      <c r="I56" s="69"/>
      <c r="J56" s="62">
        <f t="shared" si="7"/>
        <v>0</v>
      </c>
      <c r="K56" s="69" t="e">
        <f t="shared" si="1"/>
        <v>#DIV/0!</v>
      </c>
    </row>
    <row r="57" spans="1:11" ht="15" x14ac:dyDescent="0.25">
      <c r="A57" s="18"/>
      <c r="B57" s="23"/>
      <c r="C57" s="24">
        <v>15900</v>
      </c>
      <c r="D57" s="25" t="s">
        <v>49</v>
      </c>
      <c r="E57" s="83"/>
      <c r="F57" s="61">
        <f t="shared" ref="F57:J57" si="29">SUM(F58:F60)</f>
        <v>2382664.4700000002</v>
      </c>
      <c r="G57" s="26">
        <f t="shared" si="29"/>
        <v>1581555.53</v>
      </c>
      <c r="H57" s="54">
        <f t="shared" si="29"/>
        <v>3964220</v>
      </c>
      <c r="I57" s="68">
        <f t="shared" si="29"/>
        <v>6733442</v>
      </c>
      <c r="J57" s="61">
        <f t="shared" si="29"/>
        <v>2769222</v>
      </c>
      <c r="K57" s="68">
        <f t="shared" si="1"/>
        <v>69.855406612145629</v>
      </c>
    </row>
    <row r="58" spans="1:11" ht="15" hidden="1" x14ac:dyDescent="0.25">
      <c r="A58" s="18"/>
      <c r="B58" s="27"/>
      <c r="C58" s="23"/>
      <c r="D58" s="31">
        <v>15901</v>
      </c>
      <c r="E58" s="86" t="s">
        <v>63</v>
      </c>
      <c r="F58" s="62">
        <v>0</v>
      </c>
      <c r="G58" s="29">
        <v>0</v>
      </c>
      <c r="H58" s="55">
        <f t="shared" si="6"/>
        <v>0</v>
      </c>
      <c r="I58" s="69"/>
      <c r="J58" s="62">
        <f t="shared" si="7"/>
        <v>0</v>
      </c>
      <c r="K58" s="69" t="e">
        <f t="shared" si="1"/>
        <v>#DIV/0!</v>
      </c>
    </row>
    <row r="59" spans="1:11" ht="30" x14ac:dyDescent="0.25">
      <c r="A59" s="18"/>
      <c r="B59" s="27"/>
      <c r="C59" s="23"/>
      <c r="D59" s="28">
        <v>15913</v>
      </c>
      <c r="E59" s="84" t="s">
        <v>64</v>
      </c>
      <c r="F59" s="62">
        <v>2382664.4700000002</v>
      </c>
      <c r="G59" s="29">
        <v>1581555.53</v>
      </c>
      <c r="H59" s="55">
        <f t="shared" si="6"/>
        <v>3964220</v>
      </c>
      <c r="I59" s="69">
        <v>6733442</v>
      </c>
      <c r="J59" s="62">
        <f t="shared" si="7"/>
        <v>2769222</v>
      </c>
      <c r="K59" s="69">
        <f t="shared" si="1"/>
        <v>69.855406612145629</v>
      </c>
    </row>
    <row r="60" spans="1:11" ht="15" hidden="1" x14ac:dyDescent="0.25">
      <c r="A60" s="18"/>
      <c r="B60" s="27"/>
      <c r="C60" s="23"/>
      <c r="D60" s="28">
        <v>15914</v>
      </c>
      <c r="E60" s="84" t="s">
        <v>65</v>
      </c>
      <c r="F60" s="62">
        <v>0</v>
      </c>
      <c r="G60" s="29">
        <v>0</v>
      </c>
      <c r="H60" s="55">
        <f t="shared" si="6"/>
        <v>0</v>
      </c>
      <c r="I60" s="69"/>
      <c r="J60" s="62">
        <f t="shared" si="7"/>
        <v>0</v>
      </c>
      <c r="K60" s="69" t="e">
        <f t="shared" si="1"/>
        <v>#DIV/0!</v>
      </c>
    </row>
    <row r="61" spans="1:11" ht="15" x14ac:dyDescent="0.25">
      <c r="A61" s="18"/>
      <c r="B61" s="19">
        <v>16000</v>
      </c>
      <c r="C61" s="20" t="s">
        <v>66</v>
      </c>
      <c r="D61" s="21"/>
      <c r="E61" s="82"/>
      <c r="F61" s="60">
        <f t="shared" ref="F61:J61" si="30">SUM(F62)</f>
        <v>0</v>
      </c>
      <c r="G61" s="22">
        <f t="shared" si="30"/>
        <v>28300000</v>
      </c>
      <c r="H61" s="53">
        <f t="shared" si="30"/>
        <v>28300000</v>
      </c>
      <c r="I61" s="67">
        <f t="shared" ref="I61" si="31">SUM(I62)</f>
        <v>0</v>
      </c>
      <c r="J61" s="60">
        <f t="shared" si="30"/>
        <v>-28300000</v>
      </c>
      <c r="K61" s="67">
        <f t="shared" si="1"/>
        <v>-100</v>
      </c>
    </row>
    <row r="62" spans="1:11" ht="15" x14ac:dyDescent="0.25">
      <c r="A62" s="18"/>
      <c r="B62" s="23"/>
      <c r="C62" s="24">
        <v>16100</v>
      </c>
      <c r="D62" s="25" t="s">
        <v>67</v>
      </c>
      <c r="E62" s="83"/>
      <c r="F62" s="61">
        <f t="shared" ref="F62:J62" si="32">SUM(F63:F64)</f>
        <v>0</v>
      </c>
      <c r="G62" s="26">
        <f t="shared" si="32"/>
        <v>28300000</v>
      </c>
      <c r="H62" s="54">
        <f t="shared" si="32"/>
        <v>28300000</v>
      </c>
      <c r="I62" s="68">
        <f t="shared" si="32"/>
        <v>0</v>
      </c>
      <c r="J62" s="61">
        <f t="shared" si="32"/>
        <v>-28300000</v>
      </c>
      <c r="K62" s="68">
        <f t="shared" si="1"/>
        <v>-100</v>
      </c>
    </row>
    <row r="63" spans="1:11" ht="30" hidden="1" x14ac:dyDescent="0.25">
      <c r="A63" s="18"/>
      <c r="B63" s="27"/>
      <c r="C63" s="23"/>
      <c r="D63" s="28">
        <v>16101</v>
      </c>
      <c r="E63" s="84" t="s">
        <v>68</v>
      </c>
      <c r="F63" s="62">
        <v>0</v>
      </c>
      <c r="G63" s="29">
        <v>0</v>
      </c>
      <c r="H63" s="55">
        <f t="shared" si="6"/>
        <v>0</v>
      </c>
      <c r="I63" s="69"/>
      <c r="J63" s="62">
        <f t="shared" si="7"/>
        <v>0</v>
      </c>
      <c r="K63" s="69" t="e">
        <f t="shared" si="1"/>
        <v>#DIV/0!</v>
      </c>
    </row>
    <row r="64" spans="1:11" ht="30" x14ac:dyDescent="0.25">
      <c r="A64" s="18"/>
      <c r="B64" s="27"/>
      <c r="C64" s="32"/>
      <c r="D64" s="33">
        <v>16103</v>
      </c>
      <c r="E64" s="87" t="s">
        <v>69</v>
      </c>
      <c r="F64" s="62"/>
      <c r="G64" s="29">
        <v>28300000</v>
      </c>
      <c r="H64" s="55">
        <f t="shared" si="6"/>
        <v>28300000</v>
      </c>
      <c r="I64" s="69"/>
      <c r="J64" s="62">
        <f t="shared" si="7"/>
        <v>-28300000</v>
      </c>
      <c r="K64" s="69">
        <f t="shared" si="1"/>
        <v>-100</v>
      </c>
    </row>
    <row r="65" spans="1:11" ht="15" x14ac:dyDescent="0.25">
      <c r="A65" s="18"/>
      <c r="B65" s="19">
        <v>17000</v>
      </c>
      <c r="C65" s="20" t="s">
        <v>70</v>
      </c>
      <c r="D65" s="21"/>
      <c r="E65" s="82"/>
      <c r="F65" s="60">
        <f t="shared" ref="F65:J66" si="33">SUM(F66)</f>
        <v>20647942.189999998</v>
      </c>
      <c r="G65" s="22">
        <f t="shared" si="33"/>
        <v>15773146.810000001</v>
      </c>
      <c r="H65" s="53">
        <f t="shared" si="33"/>
        <v>36421089</v>
      </c>
      <c r="I65" s="67">
        <f t="shared" ref="I65:I66" si="34">SUM(I66)</f>
        <v>33592248</v>
      </c>
      <c r="J65" s="60">
        <f t="shared" si="33"/>
        <v>-2828841</v>
      </c>
      <c r="K65" s="67">
        <f t="shared" si="1"/>
        <v>-7.7670412326221197</v>
      </c>
    </row>
    <row r="66" spans="1:11" ht="15" x14ac:dyDescent="0.25">
      <c r="A66" s="18"/>
      <c r="B66" s="23"/>
      <c r="C66" s="24">
        <v>17100</v>
      </c>
      <c r="D66" s="25" t="s">
        <v>71</v>
      </c>
      <c r="E66" s="83"/>
      <c r="F66" s="61">
        <f t="shared" si="33"/>
        <v>20647942.189999998</v>
      </c>
      <c r="G66" s="26">
        <f t="shared" si="33"/>
        <v>15773146.810000001</v>
      </c>
      <c r="H66" s="54">
        <f t="shared" si="33"/>
        <v>36421089</v>
      </c>
      <c r="I66" s="68">
        <f t="shared" si="34"/>
        <v>33592248</v>
      </c>
      <c r="J66" s="61">
        <f t="shared" si="33"/>
        <v>-2828841</v>
      </c>
      <c r="K66" s="68">
        <f t="shared" si="1"/>
        <v>-7.7670412326221197</v>
      </c>
    </row>
    <row r="67" spans="1:11" ht="15" x14ac:dyDescent="0.25">
      <c r="A67" s="18"/>
      <c r="B67" s="27"/>
      <c r="C67" s="23"/>
      <c r="D67" s="28">
        <v>17101</v>
      </c>
      <c r="E67" s="84" t="s">
        <v>72</v>
      </c>
      <c r="F67" s="62">
        <v>20647942.189999998</v>
      </c>
      <c r="G67" s="29">
        <v>15773146.810000001</v>
      </c>
      <c r="H67" s="55">
        <f t="shared" si="6"/>
        <v>36421089</v>
      </c>
      <c r="I67" s="69">
        <v>33592248</v>
      </c>
      <c r="J67" s="62">
        <f t="shared" si="7"/>
        <v>-2828841</v>
      </c>
      <c r="K67" s="69">
        <f t="shared" si="1"/>
        <v>-7.7670412326221197</v>
      </c>
    </row>
    <row r="68" spans="1:11" ht="15" x14ac:dyDescent="0.25">
      <c r="A68" s="18"/>
      <c r="B68" s="27"/>
      <c r="C68" s="23"/>
      <c r="D68" s="28"/>
      <c r="E68" s="84"/>
      <c r="F68" s="62"/>
      <c r="G68" s="29"/>
      <c r="H68" s="55"/>
      <c r="I68" s="69"/>
      <c r="J68" s="62"/>
      <c r="K68" s="69" t="e">
        <f t="shared" si="1"/>
        <v>#DIV/0!</v>
      </c>
    </row>
    <row r="69" spans="1:11" ht="15" x14ac:dyDescent="0.25">
      <c r="A69" s="14">
        <v>20000</v>
      </c>
      <c r="B69" s="15" t="s">
        <v>73</v>
      </c>
      <c r="C69" s="16"/>
      <c r="D69" s="16"/>
      <c r="E69" s="81"/>
      <c r="F69" s="62">
        <f t="shared" ref="F69:J69" si="35">SUM(F70,F87,F96,F113,F122,F126,F134)</f>
        <v>22386426.490000002</v>
      </c>
      <c r="G69" s="29">
        <f t="shared" si="35"/>
        <v>15045288.450000003</v>
      </c>
      <c r="H69" s="55">
        <f t="shared" si="35"/>
        <v>37431714.939999998</v>
      </c>
      <c r="I69" s="69">
        <f t="shared" si="35"/>
        <v>42413070.000000007</v>
      </c>
      <c r="J69" s="62">
        <f t="shared" si="35"/>
        <v>4981355.0599999996</v>
      </c>
      <c r="K69" s="69">
        <f t="shared" si="1"/>
        <v>13.307846215394406</v>
      </c>
    </row>
    <row r="70" spans="1:11" ht="15" x14ac:dyDescent="0.25">
      <c r="A70" s="18"/>
      <c r="B70" s="19">
        <v>21000</v>
      </c>
      <c r="C70" s="20" t="s">
        <v>74</v>
      </c>
      <c r="D70" s="21"/>
      <c r="E70" s="82"/>
      <c r="F70" s="60">
        <f t="shared" ref="F70:J70" si="36">SUM(F71,F75,F77,F79,F81,F83,F85)</f>
        <v>9532306.9100000001</v>
      </c>
      <c r="G70" s="22">
        <f t="shared" si="36"/>
        <v>6102274.4000000004</v>
      </c>
      <c r="H70" s="53">
        <f t="shared" si="36"/>
        <v>15634581.310000002</v>
      </c>
      <c r="I70" s="67">
        <f t="shared" si="36"/>
        <v>18127542</v>
      </c>
      <c r="J70" s="60">
        <f t="shared" si="36"/>
        <v>2492960.69</v>
      </c>
      <c r="K70" s="67">
        <f t="shared" si="1"/>
        <v>15.945170776050659</v>
      </c>
    </row>
    <row r="71" spans="1:11" ht="15" x14ac:dyDescent="0.25">
      <c r="A71" s="18"/>
      <c r="B71" s="23"/>
      <c r="C71" s="24">
        <v>21100</v>
      </c>
      <c r="D71" s="25" t="s">
        <v>75</v>
      </c>
      <c r="E71" s="83"/>
      <c r="F71" s="61">
        <f t="shared" ref="F71:J71" si="37">SUM(F72:F74)</f>
        <v>4645161.6400000006</v>
      </c>
      <c r="G71" s="26">
        <f t="shared" si="37"/>
        <v>2967587.67</v>
      </c>
      <c r="H71" s="54">
        <f t="shared" si="37"/>
        <v>7612749.3100000005</v>
      </c>
      <c r="I71" s="68">
        <f t="shared" si="37"/>
        <v>9306024</v>
      </c>
      <c r="J71" s="61">
        <f t="shared" si="37"/>
        <v>1693274.69</v>
      </c>
      <c r="K71" s="68">
        <f t="shared" ref="K71:K132" si="38">(I71*100/H71)-100</f>
        <v>22.242617233904411</v>
      </c>
    </row>
    <row r="72" spans="1:11" ht="15" x14ac:dyDescent="0.25">
      <c r="A72" s="18"/>
      <c r="B72" s="27"/>
      <c r="C72" s="23"/>
      <c r="D72" s="28">
        <v>21101</v>
      </c>
      <c r="E72" s="84" t="s">
        <v>76</v>
      </c>
      <c r="F72" s="62">
        <v>4396176.41</v>
      </c>
      <c r="G72" s="29">
        <v>2774929.31</v>
      </c>
      <c r="H72" s="55">
        <f t="shared" si="6"/>
        <v>7171105.7200000007</v>
      </c>
      <c r="I72" s="69">
        <v>8843481.4800000004</v>
      </c>
      <c r="J72" s="62">
        <f t="shared" si="7"/>
        <v>1672375.7599999998</v>
      </c>
      <c r="K72" s="69">
        <f t="shared" si="38"/>
        <v>23.321030609488759</v>
      </c>
    </row>
    <row r="73" spans="1:11" ht="15" x14ac:dyDescent="0.25">
      <c r="A73" s="18"/>
      <c r="B73" s="27"/>
      <c r="C73" s="23"/>
      <c r="D73" s="28">
        <v>21102</v>
      </c>
      <c r="E73" s="84" t="s">
        <v>77</v>
      </c>
      <c r="F73" s="62">
        <v>248985.23</v>
      </c>
      <c r="G73" s="29">
        <v>192658.36</v>
      </c>
      <c r="H73" s="55">
        <f t="shared" si="6"/>
        <v>441643.58999999997</v>
      </c>
      <c r="I73" s="69">
        <v>462542.52</v>
      </c>
      <c r="J73" s="62">
        <f t="shared" si="7"/>
        <v>20898.930000000051</v>
      </c>
      <c r="K73" s="69">
        <f t="shared" si="38"/>
        <v>4.7320804542866881</v>
      </c>
    </row>
    <row r="74" spans="1:11" ht="15" hidden="1" x14ac:dyDescent="0.25">
      <c r="A74" s="18"/>
      <c r="B74" s="27"/>
      <c r="C74" s="23"/>
      <c r="D74" s="34">
        <v>21103</v>
      </c>
      <c r="E74" s="87" t="s">
        <v>78</v>
      </c>
      <c r="F74" s="62">
        <v>0</v>
      </c>
      <c r="G74" s="29">
        <v>0</v>
      </c>
      <c r="H74" s="55">
        <f t="shared" si="6"/>
        <v>0</v>
      </c>
      <c r="I74" s="69"/>
      <c r="J74" s="62">
        <f t="shared" si="7"/>
        <v>0</v>
      </c>
      <c r="K74" s="69" t="e">
        <f t="shared" si="38"/>
        <v>#DIV/0!</v>
      </c>
    </row>
    <row r="75" spans="1:11" ht="15" x14ac:dyDescent="0.25">
      <c r="A75" s="18"/>
      <c r="B75" s="23"/>
      <c r="C75" s="24">
        <v>21200</v>
      </c>
      <c r="D75" s="25" t="s">
        <v>79</v>
      </c>
      <c r="E75" s="83"/>
      <c r="F75" s="61">
        <f t="shared" ref="F75:J75" si="39">SUM(F76)</f>
        <v>336034.14</v>
      </c>
      <c r="G75" s="26">
        <f t="shared" si="39"/>
        <v>677902.9</v>
      </c>
      <c r="H75" s="54">
        <f t="shared" si="39"/>
        <v>1013937.04</v>
      </c>
      <c r="I75" s="68">
        <f t="shared" si="39"/>
        <v>984996</v>
      </c>
      <c r="J75" s="61">
        <f t="shared" si="39"/>
        <v>-28941.040000000037</v>
      </c>
      <c r="K75" s="68">
        <f t="shared" si="38"/>
        <v>-2.8543231836170122</v>
      </c>
    </row>
    <row r="76" spans="1:11" ht="30" x14ac:dyDescent="0.25">
      <c r="A76" s="18"/>
      <c r="B76" s="27"/>
      <c r="C76" s="23"/>
      <c r="D76" s="28">
        <v>21201</v>
      </c>
      <c r="E76" s="84" t="s">
        <v>79</v>
      </c>
      <c r="F76" s="62">
        <v>336034.14</v>
      </c>
      <c r="G76" s="29">
        <v>677902.9</v>
      </c>
      <c r="H76" s="55">
        <f t="shared" si="6"/>
        <v>1013937.04</v>
      </c>
      <c r="I76" s="69">
        <v>984996</v>
      </c>
      <c r="J76" s="62">
        <f t="shared" si="7"/>
        <v>-28941.040000000037</v>
      </c>
      <c r="K76" s="69">
        <f t="shared" si="38"/>
        <v>-2.8543231836170122</v>
      </c>
    </row>
    <row r="77" spans="1:11" ht="15" x14ac:dyDescent="0.25">
      <c r="A77" s="18"/>
      <c r="B77" s="23"/>
      <c r="C77" s="24">
        <v>21400</v>
      </c>
      <c r="D77" s="25" t="s">
        <v>80</v>
      </c>
      <c r="E77" s="83"/>
      <c r="F77" s="61">
        <f t="shared" ref="F77:J77" si="40">SUM(F78)</f>
        <v>1882493.38</v>
      </c>
      <c r="G77" s="26">
        <f t="shared" si="40"/>
        <v>1103541.02</v>
      </c>
      <c r="H77" s="54">
        <f t="shared" si="40"/>
        <v>2986034.4</v>
      </c>
      <c r="I77" s="68">
        <f t="shared" si="40"/>
        <v>2972880</v>
      </c>
      <c r="J77" s="61">
        <f t="shared" si="40"/>
        <v>-13154.399999999907</v>
      </c>
      <c r="K77" s="68">
        <f t="shared" si="38"/>
        <v>-0.44053075878831294</v>
      </c>
    </row>
    <row r="78" spans="1:11" ht="45" x14ac:dyDescent="0.25">
      <c r="A78" s="18"/>
      <c r="B78" s="27"/>
      <c r="C78" s="23"/>
      <c r="D78" s="28">
        <v>21401</v>
      </c>
      <c r="E78" s="84" t="s">
        <v>81</v>
      </c>
      <c r="F78" s="62">
        <v>1882493.38</v>
      </c>
      <c r="G78" s="29">
        <v>1103541.02</v>
      </c>
      <c r="H78" s="55">
        <f t="shared" ref="H78:H140" si="41">SUM(F78:G78)</f>
        <v>2986034.4</v>
      </c>
      <c r="I78" s="69">
        <v>2972880</v>
      </c>
      <c r="J78" s="62">
        <f t="shared" ref="J78:J141" si="42">I78-H78</f>
        <v>-13154.399999999907</v>
      </c>
      <c r="K78" s="69">
        <f t="shared" si="38"/>
        <v>-0.44053075878831294</v>
      </c>
    </row>
    <row r="79" spans="1:11" ht="15" x14ac:dyDescent="0.25">
      <c r="A79" s="18"/>
      <c r="B79" s="23"/>
      <c r="C79" s="24">
        <v>21500</v>
      </c>
      <c r="D79" s="25" t="s">
        <v>82</v>
      </c>
      <c r="E79" s="83"/>
      <c r="F79" s="61">
        <f t="shared" ref="F79:J79" si="43">SUM(F80)</f>
        <v>764864.79</v>
      </c>
      <c r="G79" s="26">
        <f t="shared" si="43"/>
        <v>403935.21</v>
      </c>
      <c r="H79" s="54">
        <f t="shared" si="43"/>
        <v>1168800</v>
      </c>
      <c r="I79" s="68">
        <f t="shared" si="43"/>
        <v>1373799.96</v>
      </c>
      <c r="J79" s="61">
        <f t="shared" si="43"/>
        <v>204999.95999999996</v>
      </c>
      <c r="K79" s="68">
        <f t="shared" si="38"/>
        <v>17.53935318275154</v>
      </c>
    </row>
    <row r="80" spans="1:11" ht="30" x14ac:dyDescent="0.25">
      <c r="A80" s="18"/>
      <c r="B80" s="27"/>
      <c r="C80" s="23"/>
      <c r="D80" s="28">
        <v>21501</v>
      </c>
      <c r="E80" s="84" t="s">
        <v>83</v>
      </c>
      <c r="F80" s="62">
        <v>764864.79</v>
      </c>
      <c r="G80" s="29">
        <v>403935.21</v>
      </c>
      <c r="H80" s="55">
        <f t="shared" si="41"/>
        <v>1168800</v>
      </c>
      <c r="I80" s="69">
        <v>1373799.96</v>
      </c>
      <c r="J80" s="62">
        <f t="shared" si="42"/>
        <v>204999.95999999996</v>
      </c>
      <c r="K80" s="69">
        <f t="shared" si="38"/>
        <v>17.53935318275154</v>
      </c>
    </row>
    <row r="81" spans="1:11" ht="15" x14ac:dyDescent="0.25">
      <c r="A81" s="18"/>
      <c r="B81" s="23"/>
      <c r="C81" s="24">
        <v>21600</v>
      </c>
      <c r="D81" s="25" t="s">
        <v>84</v>
      </c>
      <c r="E81" s="83"/>
      <c r="F81" s="61">
        <f t="shared" ref="F81:J81" si="44">SUM(F82)</f>
        <v>1870092.4</v>
      </c>
      <c r="G81" s="26">
        <f t="shared" si="44"/>
        <v>934307.60000000009</v>
      </c>
      <c r="H81" s="54">
        <f t="shared" si="44"/>
        <v>2804400</v>
      </c>
      <c r="I81" s="68">
        <f t="shared" si="44"/>
        <v>3411010.08</v>
      </c>
      <c r="J81" s="61">
        <f t="shared" si="44"/>
        <v>606610.08000000007</v>
      </c>
      <c r="K81" s="68">
        <f t="shared" si="38"/>
        <v>21.630654685494221</v>
      </c>
    </row>
    <row r="82" spans="1:11" ht="15" x14ac:dyDescent="0.25">
      <c r="A82" s="18"/>
      <c r="B82" s="27"/>
      <c r="C82" s="23"/>
      <c r="D82" s="28">
        <v>21601</v>
      </c>
      <c r="E82" s="84" t="s">
        <v>84</v>
      </c>
      <c r="F82" s="62">
        <v>1870092.4</v>
      </c>
      <c r="G82" s="29">
        <v>934307.60000000009</v>
      </c>
      <c r="H82" s="55">
        <f t="shared" si="41"/>
        <v>2804400</v>
      </c>
      <c r="I82" s="69">
        <v>3411010.08</v>
      </c>
      <c r="J82" s="62">
        <f t="shared" si="42"/>
        <v>606610.08000000007</v>
      </c>
      <c r="K82" s="69">
        <f t="shared" si="38"/>
        <v>21.630654685494221</v>
      </c>
    </row>
    <row r="83" spans="1:11" ht="15" hidden="1" x14ac:dyDescent="0.25">
      <c r="A83" s="18"/>
      <c r="B83" s="23"/>
      <c r="C83" s="24">
        <v>21700</v>
      </c>
      <c r="D83" s="25" t="s">
        <v>85</v>
      </c>
      <c r="E83" s="83"/>
      <c r="F83" s="61">
        <f t="shared" ref="F83:J83" si="45">SUM(F84)</f>
        <v>0</v>
      </c>
      <c r="G83" s="26">
        <f t="shared" si="45"/>
        <v>0</v>
      </c>
      <c r="H83" s="54">
        <f t="shared" si="45"/>
        <v>0</v>
      </c>
      <c r="I83" s="68">
        <f t="shared" si="45"/>
        <v>0</v>
      </c>
      <c r="J83" s="61">
        <f t="shared" si="45"/>
        <v>0</v>
      </c>
      <c r="K83" s="68" t="e">
        <f t="shared" si="38"/>
        <v>#DIV/0!</v>
      </c>
    </row>
    <row r="84" spans="1:11" ht="15" hidden="1" x14ac:dyDescent="0.25">
      <c r="A84" s="18"/>
      <c r="B84" s="27"/>
      <c r="C84" s="23"/>
      <c r="D84" s="34">
        <v>21701</v>
      </c>
      <c r="E84" s="87" t="s">
        <v>86</v>
      </c>
      <c r="F84" s="62">
        <v>0</v>
      </c>
      <c r="G84" s="29">
        <v>0</v>
      </c>
      <c r="H84" s="55">
        <f t="shared" si="41"/>
        <v>0</v>
      </c>
      <c r="I84" s="69"/>
      <c r="J84" s="62">
        <f t="shared" si="42"/>
        <v>0</v>
      </c>
      <c r="K84" s="69" t="e">
        <f t="shared" si="38"/>
        <v>#DIV/0!</v>
      </c>
    </row>
    <row r="85" spans="1:11" ht="15" x14ac:dyDescent="0.25">
      <c r="A85" s="18"/>
      <c r="B85" s="23"/>
      <c r="C85" s="24">
        <v>21800</v>
      </c>
      <c r="D85" s="25" t="s">
        <v>87</v>
      </c>
      <c r="E85" s="83"/>
      <c r="F85" s="61">
        <f t="shared" ref="F85:J85" si="46">SUM(F86)</f>
        <v>33660.559999999998</v>
      </c>
      <c r="G85" s="26">
        <f t="shared" si="46"/>
        <v>15000</v>
      </c>
      <c r="H85" s="54">
        <f t="shared" si="46"/>
        <v>48660.56</v>
      </c>
      <c r="I85" s="68">
        <f t="shared" si="46"/>
        <v>78831.960000000006</v>
      </c>
      <c r="J85" s="61">
        <f t="shared" si="46"/>
        <v>30171.400000000009</v>
      </c>
      <c r="K85" s="68">
        <f t="shared" si="38"/>
        <v>62.003807601063386</v>
      </c>
    </row>
    <row r="86" spans="1:11" ht="15" x14ac:dyDescent="0.25">
      <c r="A86" s="18"/>
      <c r="B86" s="27"/>
      <c r="C86" s="23"/>
      <c r="D86" s="28">
        <v>21801</v>
      </c>
      <c r="E86" s="84" t="s">
        <v>88</v>
      </c>
      <c r="F86" s="62">
        <v>33660.559999999998</v>
      </c>
      <c r="G86" s="29">
        <v>15000</v>
      </c>
      <c r="H86" s="55">
        <f t="shared" si="41"/>
        <v>48660.56</v>
      </c>
      <c r="I86" s="69">
        <v>78831.960000000006</v>
      </c>
      <c r="J86" s="62">
        <f t="shared" si="42"/>
        <v>30171.400000000009</v>
      </c>
      <c r="K86" s="69">
        <f t="shared" si="38"/>
        <v>62.003807601063386</v>
      </c>
    </row>
    <row r="87" spans="1:11" ht="15" x14ac:dyDescent="0.25">
      <c r="A87" s="18"/>
      <c r="B87" s="19">
        <v>22000</v>
      </c>
      <c r="C87" s="20" t="s">
        <v>89</v>
      </c>
      <c r="D87" s="21"/>
      <c r="E87" s="82"/>
      <c r="F87" s="60">
        <f t="shared" ref="F87:J87" si="47">SUM(F88,F92,F94)</f>
        <v>440815.18</v>
      </c>
      <c r="G87" s="22">
        <f t="shared" si="47"/>
        <v>330823.44</v>
      </c>
      <c r="H87" s="53">
        <f t="shared" si="47"/>
        <v>771638.62</v>
      </c>
      <c r="I87" s="67">
        <f t="shared" si="47"/>
        <v>905452.67999999993</v>
      </c>
      <c r="J87" s="60">
        <f t="shared" si="47"/>
        <v>133814.06000000003</v>
      </c>
      <c r="K87" s="67">
        <f t="shared" si="38"/>
        <v>17.341545191193262</v>
      </c>
    </row>
    <row r="88" spans="1:11" ht="15" x14ac:dyDescent="0.25">
      <c r="A88" s="18"/>
      <c r="B88" s="23"/>
      <c r="C88" s="24">
        <v>22100</v>
      </c>
      <c r="D88" s="25" t="s">
        <v>90</v>
      </c>
      <c r="E88" s="83"/>
      <c r="F88" s="61">
        <f t="shared" ref="F88:J88" si="48">SUM(F89:F91)</f>
        <v>426173.06</v>
      </c>
      <c r="G88" s="26">
        <f t="shared" si="48"/>
        <v>286719.44</v>
      </c>
      <c r="H88" s="54">
        <f t="shared" si="48"/>
        <v>712892.5</v>
      </c>
      <c r="I88" s="68">
        <f t="shared" si="48"/>
        <v>871452.72</v>
      </c>
      <c r="J88" s="61">
        <f t="shared" si="48"/>
        <v>158560.22000000003</v>
      </c>
      <c r="K88" s="68">
        <f t="shared" si="38"/>
        <v>22.241813457148169</v>
      </c>
    </row>
    <row r="89" spans="1:11" ht="15" x14ac:dyDescent="0.25">
      <c r="A89" s="18"/>
      <c r="B89" s="27"/>
      <c r="C89" s="23"/>
      <c r="D89" s="28">
        <v>22104</v>
      </c>
      <c r="E89" s="84" t="s">
        <v>91</v>
      </c>
      <c r="F89" s="62">
        <v>63562.49</v>
      </c>
      <c r="G89" s="29">
        <v>20369</v>
      </c>
      <c r="H89" s="55">
        <f t="shared" si="41"/>
        <v>83931.489999999991</v>
      </c>
      <c r="I89" s="69">
        <v>99999.96</v>
      </c>
      <c r="J89" s="62">
        <f t="shared" si="42"/>
        <v>16068.470000000016</v>
      </c>
      <c r="K89" s="69">
        <f t="shared" si="38"/>
        <v>19.144745315494831</v>
      </c>
    </row>
    <row r="90" spans="1:11" ht="15" x14ac:dyDescent="0.25">
      <c r="A90" s="18"/>
      <c r="B90" s="27"/>
      <c r="C90" s="23"/>
      <c r="D90" s="28">
        <v>22105</v>
      </c>
      <c r="E90" s="84" t="s">
        <v>92</v>
      </c>
      <c r="F90" s="62">
        <v>272124.01</v>
      </c>
      <c r="G90" s="29">
        <v>187390.02</v>
      </c>
      <c r="H90" s="55">
        <f t="shared" si="41"/>
        <v>459514.03</v>
      </c>
      <c r="I90" s="69">
        <v>527373</v>
      </c>
      <c r="J90" s="62">
        <f t="shared" si="42"/>
        <v>67858.969999999972</v>
      </c>
      <c r="K90" s="69">
        <f t="shared" si="38"/>
        <v>14.767551275855482</v>
      </c>
    </row>
    <row r="91" spans="1:11" ht="15" x14ac:dyDescent="0.25">
      <c r="A91" s="18"/>
      <c r="B91" s="27"/>
      <c r="C91" s="23"/>
      <c r="D91" s="28">
        <v>22106</v>
      </c>
      <c r="E91" s="84" t="s">
        <v>93</v>
      </c>
      <c r="F91" s="62">
        <v>90486.56</v>
      </c>
      <c r="G91" s="29">
        <v>78960.42</v>
      </c>
      <c r="H91" s="55">
        <f t="shared" si="41"/>
        <v>169446.97999999998</v>
      </c>
      <c r="I91" s="69">
        <v>244079.76</v>
      </c>
      <c r="J91" s="62">
        <f t="shared" si="42"/>
        <v>74632.780000000028</v>
      </c>
      <c r="K91" s="69">
        <f t="shared" si="38"/>
        <v>44.044915996732442</v>
      </c>
    </row>
    <row r="92" spans="1:11" ht="15" x14ac:dyDescent="0.25">
      <c r="A92" s="18"/>
      <c r="B92" s="23"/>
      <c r="C92" s="24">
        <v>22300</v>
      </c>
      <c r="D92" s="25" t="s">
        <v>94</v>
      </c>
      <c r="E92" s="83"/>
      <c r="F92" s="61">
        <f t="shared" ref="F92:J92" si="49">SUM(F93)</f>
        <v>14642.12</v>
      </c>
      <c r="G92" s="26">
        <f t="shared" si="49"/>
        <v>44104</v>
      </c>
      <c r="H92" s="54">
        <f t="shared" si="49"/>
        <v>58746.12</v>
      </c>
      <c r="I92" s="68">
        <f t="shared" ref="I92" si="50">SUM(I93)</f>
        <v>33999.96</v>
      </c>
      <c r="J92" s="61">
        <f t="shared" si="49"/>
        <v>-24746.160000000003</v>
      </c>
      <c r="K92" s="68">
        <f t="shared" si="38"/>
        <v>-42.123905374516653</v>
      </c>
    </row>
    <row r="93" spans="1:11" ht="30" x14ac:dyDescent="0.25">
      <c r="A93" s="18"/>
      <c r="B93" s="27"/>
      <c r="C93" s="32"/>
      <c r="D93" s="33">
        <v>22301</v>
      </c>
      <c r="E93" s="87" t="s">
        <v>94</v>
      </c>
      <c r="F93" s="62">
        <v>14642.12</v>
      </c>
      <c r="G93" s="29">
        <v>44104</v>
      </c>
      <c r="H93" s="55">
        <f t="shared" si="41"/>
        <v>58746.12</v>
      </c>
      <c r="I93" s="69">
        <v>33999.96</v>
      </c>
      <c r="J93" s="62">
        <f t="shared" si="42"/>
        <v>-24746.160000000003</v>
      </c>
      <c r="K93" s="69">
        <f t="shared" si="38"/>
        <v>-42.123905374516653</v>
      </c>
    </row>
    <row r="94" spans="1:11" ht="15" hidden="1" x14ac:dyDescent="0.25">
      <c r="A94" s="18"/>
      <c r="B94" s="27"/>
      <c r="C94" s="24">
        <v>23200</v>
      </c>
      <c r="D94" s="25" t="s">
        <v>95</v>
      </c>
      <c r="E94" s="83"/>
      <c r="F94" s="61">
        <f t="shared" ref="F94:J94" si="51">SUM(F95)</f>
        <v>0</v>
      </c>
      <c r="G94" s="26">
        <f t="shared" si="51"/>
        <v>0</v>
      </c>
      <c r="H94" s="54">
        <f t="shared" si="51"/>
        <v>0</v>
      </c>
      <c r="I94" s="68">
        <f t="shared" ref="I94" si="52">SUM(I95)</f>
        <v>0</v>
      </c>
      <c r="J94" s="61">
        <f t="shared" si="51"/>
        <v>0</v>
      </c>
      <c r="K94" s="68" t="e">
        <f t="shared" si="38"/>
        <v>#DIV/0!</v>
      </c>
    </row>
    <row r="95" spans="1:11" ht="30" hidden="1" x14ac:dyDescent="0.25">
      <c r="A95" s="18"/>
      <c r="B95" s="27"/>
      <c r="C95" s="32"/>
      <c r="D95" s="35">
        <v>23201</v>
      </c>
      <c r="E95" s="87" t="s">
        <v>95</v>
      </c>
      <c r="F95" s="62">
        <v>0</v>
      </c>
      <c r="G95" s="29">
        <v>0</v>
      </c>
      <c r="H95" s="55">
        <f t="shared" si="41"/>
        <v>0</v>
      </c>
      <c r="I95" s="69"/>
      <c r="J95" s="62">
        <f t="shared" si="42"/>
        <v>0</v>
      </c>
      <c r="K95" s="69" t="e">
        <f t="shared" si="38"/>
        <v>#DIV/0!</v>
      </c>
    </row>
    <row r="96" spans="1:11" ht="15" x14ac:dyDescent="0.25">
      <c r="A96" s="18"/>
      <c r="B96" s="19">
        <v>24000</v>
      </c>
      <c r="C96" s="20" t="s">
        <v>96</v>
      </c>
      <c r="D96" s="21"/>
      <c r="E96" s="82"/>
      <c r="F96" s="60">
        <f t="shared" ref="F96:J96" si="53">SUM(F97,F99,F101,F103,F105,F107,F109,F111)</f>
        <v>1274216.3999999999</v>
      </c>
      <c r="G96" s="22">
        <f t="shared" si="53"/>
        <v>1606769.02</v>
      </c>
      <c r="H96" s="53">
        <f t="shared" si="53"/>
        <v>2880985.42</v>
      </c>
      <c r="I96" s="67">
        <f t="shared" si="53"/>
        <v>3606220.8000000003</v>
      </c>
      <c r="J96" s="60">
        <f t="shared" si="53"/>
        <v>725235.38000000012</v>
      </c>
      <c r="K96" s="67">
        <f t="shared" si="38"/>
        <v>25.173170782655333</v>
      </c>
    </row>
    <row r="97" spans="1:11" ht="15" hidden="1" x14ac:dyDescent="0.25">
      <c r="A97" s="18"/>
      <c r="B97" s="23"/>
      <c r="C97" s="24">
        <v>24200</v>
      </c>
      <c r="D97" s="25" t="s">
        <v>97</v>
      </c>
      <c r="E97" s="83"/>
      <c r="F97" s="61">
        <f t="shared" ref="F97:J97" si="54">SUM(F98)</f>
        <v>0</v>
      </c>
      <c r="G97" s="26">
        <f t="shared" si="54"/>
        <v>0</v>
      </c>
      <c r="H97" s="54">
        <f t="shared" si="54"/>
        <v>0</v>
      </c>
      <c r="I97" s="68">
        <f t="shared" si="54"/>
        <v>0</v>
      </c>
      <c r="J97" s="61">
        <f t="shared" si="54"/>
        <v>0</v>
      </c>
      <c r="K97" s="68" t="e">
        <f t="shared" si="38"/>
        <v>#DIV/0!</v>
      </c>
    </row>
    <row r="98" spans="1:11" ht="15" hidden="1" x14ac:dyDescent="0.25">
      <c r="A98" s="18"/>
      <c r="B98" s="27"/>
      <c r="C98" s="23"/>
      <c r="D98" s="28">
        <v>24201</v>
      </c>
      <c r="E98" s="84" t="s">
        <v>97</v>
      </c>
      <c r="F98" s="62">
        <v>0</v>
      </c>
      <c r="G98" s="29">
        <v>0</v>
      </c>
      <c r="H98" s="55">
        <f t="shared" si="41"/>
        <v>0</v>
      </c>
      <c r="I98" s="69"/>
      <c r="J98" s="62">
        <f t="shared" si="42"/>
        <v>0</v>
      </c>
      <c r="K98" s="69" t="e">
        <f t="shared" si="38"/>
        <v>#DIV/0!</v>
      </c>
    </row>
    <row r="99" spans="1:11" ht="15" x14ac:dyDescent="0.25">
      <c r="A99" s="18"/>
      <c r="B99" s="23"/>
      <c r="C99" s="24">
        <v>24300</v>
      </c>
      <c r="D99" s="25" t="s">
        <v>98</v>
      </c>
      <c r="E99" s="83"/>
      <c r="F99" s="61">
        <f t="shared" ref="F99:J99" si="55">SUM(F100)</f>
        <v>23578.6</v>
      </c>
      <c r="G99" s="26">
        <f t="shared" si="55"/>
        <v>122535.4</v>
      </c>
      <c r="H99" s="54">
        <f t="shared" si="55"/>
        <v>146114</v>
      </c>
      <c r="I99" s="68">
        <f t="shared" si="55"/>
        <v>310920.84000000003</v>
      </c>
      <c r="J99" s="61">
        <f t="shared" si="55"/>
        <v>164806.84000000003</v>
      </c>
      <c r="K99" s="68">
        <f t="shared" si="38"/>
        <v>112.79332575933861</v>
      </c>
    </row>
    <row r="100" spans="1:11" ht="15" x14ac:dyDescent="0.25">
      <c r="A100" s="18"/>
      <c r="B100" s="27"/>
      <c r="C100" s="23"/>
      <c r="D100" s="28">
        <v>24301</v>
      </c>
      <c r="E100" s="84" t="s">
        <v>98</v>
      </c>
      <c r="F100" s="62">
        <v>23578.6</v>
      </c>
      <c r="G100" s="29">
        <v>122535.4</v>
      </c>
      <c r="H100" s="55">
        <f t="shared" si="41"/>
        <v>146114</v>
      </c>
      <c r="I100" s="69">
        <v>310920.84000000003</v>
      </c>
      <c r="J100" s="62">
        <f t="shared" si="42"/>
        <v>164806.84000000003</v>
      </c>
      <c r="K100" s="69">
        <f t="shared" si="38"/>
        <v>112.79332575933861</v>
      </c>
    </row>
    <row r="101" spans="1:11" ht="15" hidden="1" customHeight="1" x14ac:dyDescent="0.25">
      <c r="A101" s="18"/>
      <c r="B101" s="23"/>
      <c r="C101" s="24">
        <v>24400</v>
      </c>
      <c r="D101" s="25" t="s">
        <v>99</v>
      </c>
      <c r="E101" s="83"/>
      <c r="F101" s="61">
        <f t="shared" ref="F101:J101" si="56">SUM(F102)</f>
        <v>0</v>
      </c>
      <c r="G101" s="26">
        <f t="shared" si="56"/>
        <v>0</v>
      </c>
      <c r="H101" s="54">
        <f t="shared" si="56"/>
        <v>0</v>
      </c>
      <c r="I101" s="68">
        <f t="shared" si="56"/>
        <v>0</v>
      </c>
      <c r="J101" s="61">
        <f t="shared" si="56"/>
        <v>0</v>
      </c>
      <c r="K101" s="68" t="e">
        <f t="shared" si="38"/>
        <v>#DIV/0!</v>
      </c>
    </row>
    <row r="102" spans="1:11" ht="15" hidden="1" customHeight="1" x14ac:dyDescent="0.25">
      <c r="A102" s="18"/>
      <c r="B102" s="27"/>
      <c r="C102" s="23"/>
      <c r="D102" s="28">
        <v>24401</v>
      </c>
      <c r="E102" s="84" t="s">
        <v>99</v>
      </c>
      <c r="F102" s="62">
        <v>0</v>
      </c>
      <c r="G102" s="29">
        <v>0</v>
      </c>
      <c r="H102" s="55">
        <f t="shared" si="41"/>
        <v>0</v>
      </c>
      <c r="I102" s="69"/>
      <c r="J102" s="62">
        <f t="shared" si="42"/>
        <v>0</v>
      </c>
      <c r="K102" s="69" t="e">
        <f t="shared" si="38"/>
        <v>#DIV/0!</v>
      </c>
    </row>
    <row r="103" spans="1:11" ht="15" hidden="1" x14ac:dyDescent="0.25">
      <c r="A103" s="18"/>
      <c r="B103" s="23"/>
      <c r="C103" s="24">
        <v>24500</v>
      </c>
      <c r="D103" s="25" t="s">
        <v>100</v>
      </c>
      <c r="E103" s="83"/>
      <c r="F103" s="61">
        <f t="shared" ref="F103:J103" si="57">SUM(F104)</f>
        <v>0</v>
      </c>
      <c r="G103" s="26">
        <f t="shared" si="57"/>
        <v>0</v>
      </c>
      <c r="H103" s="54">
        <f t="shared" si="57"/>
        <v>0</v>
      </c>
      <c r="I103" s="68">
        <f t="shared" si="57"/>
        <v>0</v>
      </c>
      <c r="J103" s="61">
        <f t="shared" si="57"/>
        <v>0</v>
      </c>
      <c r="K103" s="68" t="e">
        <f t="shared" si="38"/>
        <v>#DIV/0!</v>
      </c>
    </row>
    <row r="104" spans="1:11" ht="15" hidden="1" x14ac:dyDescent="0.25">
      <c r="A104" s="18"/>
      <c r="B104" s="27"/>
      <c r="C104" s="23"/>
      <c r="D104" s="28">
        <v>24501</v>
      </c>
      <c r="E104" s="84" t="s">
        <v>100</v>
      </c>
      <c r="F104" s="62">
        <v>0</v>
      </c>
      <c r="G104" s="29">
        <v>0</v>
      </c>
      <c r="H104" s="55">
        <f t="shared" si="41"/>
        <v>0</v>
      </c>
      <c r="I104" s="69"/>
      <c r="J104" s="62">
        <f t="shared" si="42"/>
        <v>0</v>
      </c>
      <c r="K104" s="69" t="e">
        <f t="shared" si="38"/>
        <v>#DIV/0!</v>
      </c>
    </row>
    <row r="105" spans="1:11" ht="15" x14ac:dyDescent="0.25">
      <c r="A105" s="18"/>
      <c r="B105" s="23"/>
      <c r="C105" s="24">
        <v>24600</v>
      </c>
      <c r="D105" s="25" t="s">
        <v>101</v>
      </c>
      <c r="E105" s="83"/>
      <c r="F105" s="61">
        <f t="shared" ref="F105:J105" si="58">SUM(F106)</f>
        <v>466363.41</v>
      </c>
      <c r="G105" s="26">
        <f t="shared" si="58"/>
        <v>554762.99</v>
      </c>
      <c r="H105" s="54">
        <f t="shared" si="58"/>
        <v>1021126.3999999999</v>
      </c>
      <c r="I105" s="68">
        <f t="shared" si="58"/>
        <v>1112109.96</v>
      </c>
      <c r="J105" s="61">
        <f t="shared" si="58"/>
        <v>90983.560000000056</v>
      </c>
      <c r="K105" s="68">
        <f t="shared" si="38"/>
        <v>8.9101172979172958</v>
      </c>
    </row>
    <row r="106" spans="1:11" ht="15" x14ac:dyDescent="0.25">
      <c r="A106" s="18"/>
      <c r="B106" s="27"/>
      <c r="C106" s="23"/>
      <c r="D106" s="28">
        <v>24601</v>
      </c>
      <c r="E106" s="84" t="s">
        <v>102</v>
      </c>
      <c r="F106" s="62">
        <v>466363.41</v>
      </c>
      <c r="G106" s="29">
        <v>554762.99</v>
      </c>
      <c r="H106" s="55">
        <f t="shared" si="41"/>
        <v>1021126.3999999999</v>
      </c>
      <c r="I106" s="69">
        <v>1112109.96</v>
      </c>
      <c r="J106" s="62">
        <f t="shared" si="42"/>
        <v>90983.560000000056</v>
      </c>
      <c r="K106" s="69">
        <f t="shared" si="38"/>
        <v>8.9101172979172958</v>
      </c>
    </row>
    <row r="107" spans="1:11" ht="15" x14ac:dyDescent="0.25">
      <c r="A107" s="18"/>
      <c r="B107" s="23"/>
      <c r="C107" s="24">
        <v>24700</v>
      </c>
      <c r="D107" s="25" t="s">
        <v>103</v>
      </c>
      <c r="E107" s="83"/>
      <c r="F107" s="61">
        <f t="shared" ref="F107:J107" si="59">SUM(F108)</f>
        <v>39589.22</v>
      </c>
      <c r="G107" s="26">
        <f t="shared" si="59"/>
        <v>73811.8</v>
      </c>
      <c r="H107" s="54">
        <f t="shared" si="59"/>
        <v>113401.02</v>
      </c>
      <c r="I107" s="68">
        <f t="shared" si="59"/>
        <v>249871.68</v>
      </c>
      <c r="J107" s="61">
        <f t="shared" si="59"/>
        <v>136470.65999999997</v>
      </c>
      <c r="K107" s="68">
        <f t="shared" si="38"/>
        <v>120.34341490050087</v>
      </c>
    </row>
    <row r="108" spans="1:11" ht="15" x14ac:dyDescent="0.25">
      <c r="A108" s="18"/>
      <c r="B108" s="27"/>
      <c r="C108" s="23"/>
      <c r="D108" s="28">
        <v>24701</v>
      </c>
      <c r="E108" s="84" t="s">
        <v>103</v>
      </c>
      <c r="F108" s="62">
        <v>39589.22</v>
      </c>
      <c r="G108" s="29">
        <v>73811.8</v>
      </c>
      <c r="H108" s="55">
        <f t="shared" si="41"/>
        <v>113401.02</v>
      </c>
      <c r="I108" s="69">
        <v>249871.68</v>
      </c>
      <c r="J108" s="62">
        <f t="shared" si="42"/>
        <v>136470.65999999997</v>
      </c>
      <c r="K108" s="69">
        <f t="shared" si="38"/>
        <v>120.34341490050087</v>
      </c>
    </row>
    <row r="109" spans="1:11" ht="15" x14ac:dyDescent="0.25">
      <c r="A109" s="18"/>
      <c r="B109" s="23"/>
      <c r="C109" s="24">
        <v>24800</v>
      </c>
      <c r="D109" s="25" t="s">
        <v>104</v>
      </c>
      <c r="E109" s="83"/>
      <c r="F109" s="61">
        <f t="shared" ref="F109:J109" si="60">SUM(F110)</f>
        <v>203670.39999999999</v>
      </c>
      <c r="G109" s="26">
        <f t="shared" si="60"/>
        <v>396097.6</v>
      </c>
      <c r="H109" s="54">
        <f t="shared" si="60"/>
        <v>599768</v>
      </c>
      <c r="I109" s="68">
        <f t="shared" si="60"/>
        <v>600797.76</v>
      </c>
      <c r="J109" s="61">
        <f t="shared" si="60"/>
        <v>1029.7600000000093</v>
      </c>
      <c r="K109" s="68">
        <f t="shared" si="38"/>
        <v>0.17169305464780393</v>
      </c>
    </row>
    <row r="110" spans="1:11" ht="15" x14ac:dyDescent="0.25">
      <c r="A110" s="18"/>
      <c r="B110" s="27"/>
      <c r="C110" s="23"/>
      <c r="D110" s="28">
        <v>24801</v>
      </c>
      <c r="E110" s="84" t="s">
        <v>104</v>
      </c>
      <c r="F110" s="62">
        <v>203670.39999999999</v>
      </c>
      <c r="G110" s="29">
        <v>396097.6</v>
      </c>
      <c r="H110" s="55">
        <f t="shared" si="41"/>
        <v>599768</v>
      </c>
      <c r="I110" s="69">
        <v>600797.76</v>
      </c>
      <c r="J110" s="62">
        <f t="shared" si="42"/>
        <v>1029.7600000000093</v>
      </c>
      <c r="K110" s="69">
        <f t="shared" si="38"/>
        <v>0.17169305464780393</v>
      </c>
    </row>
    <row r="111" spans="1:11" ht="15" x14ac:dyDescent="0.25">
      <c r="A111" s="18"/>
      <c r="B111" s="23"/>
      <c r="C111" s="24">
        <v>24900</v>
      </c>
      <c r="D111" s="25" t="s">
        <v>105</v>
      </c>
      <c r="E111" s="83"/>
      <c r="F111" s="61">
        <f t="shared" ref="F111:J111" si="61">SUM(F112)</f>
        <v>541014.77</v>
      </c>
      <c r="G111" s="26">
        <f t="shared" si="61"/>
        <v>459561.23</v>
      </c>
      <c r="H111" s="54">
        <f t="shared" si="61"/>
        <v>1000576</v>
      </c>
      <c r="I111" s="68">
        <f t="shared" si="61"/>
        <v>1332520.56</v>
      </c>
      <c r="J111" s="61">
        <f t="shared" si="61"/>
        <v>331944.56000000006</v>
      </c>
      <c r="K111" s="68">
        <f t="shared" si="38"/>
        <v>33.175347000127914</v>
      </c>
    </row>
    <row r="112" spans="1:11" ht="30" x14ac:dyDescent="0.25">
      <c r="A112" s="18"/>
      <c r="B112" s="27"/>
      <c r="C112" s="23"/>
      <c r="D112" s="28">
        <v>24901</v>
      </c>
      <c r="E112" s="84" t="s">
        <v>105</v>
      </c>
      <c r="F112" s="62">
        <v>541014.77</v>
      </c>
      <c r="G112" s="29">
        <v>459561.23</v>
      </c>
      <c r="H112" s="55">
        <f t="shared" si="41"/>
        <v>1000576</v>
      </c>
      <c r="I112" s="69">
        <v>1332520.56</v>
      </c>
      <c r="J112" s="62">
        <f t="shared" si="42"/>
        <v>331944.56000000006</v>
      </c>
      <c r="K112" s="69">
        <f t="shared" si="38"/>
        <v>33.175347000127914</v>
      </c>
    </row>
    <row r="113" spans="1:11" ht="15" x14ac:dyDescent="0.25">
      <c r="A113" s="18"/>
      <c r="B113" s="19">
        <v>25000</v>
      </c>
      <c r="C113" s="20" t="s">
        <v>106</v>
      </c>
      <c r="D113" s="21"/>
      <c r="E113" s="82"/>
      <c r="F113" s="60">
        <f t="shared" ref="F113:J113" si="62">SUM(F114,F116,F118,F120)</f>
        <v>1455172.4200000002</v>
      </c>
      <c r="G113" s="22">
        <f t="shared" si="62"/>
        <v>454463.14</v>
      </c>
      <c r="H113" s="53">
        <f t="shared" si="62"/>
        <v>1909635.56</v>
      </c>
      <c r="I113" s="67">
        <f t="shared" si="62"/>
        <v>2268000</v>
      </c>
      <c r="J113" s="60">
        <f t="shared" si="62"/>
        <v>358364.44</v>
      </c>
      <c r="K113" s="67">
        <f t="shared" si="38"/>
        <v>18.766116818645756</v>
      </c>
    </row>
    <row r="114" spans="1:11" ht="15" x14ac:dyDescent="0.25">
      <c r="A114" s="18"/>
      <c r="B114" s="23"/>
      <c r="C114" s="24">
        <v>25300</v>
      </c>
      <c r="D114" s="25" t="s">
        <v>107</v>
      </c>
      <c r="E114" s="83"/>
      <c r="F114" s="61">
        <f t="shared" ref="F114:J114" si="63">SUM(F115)</f>
        <v>193496.04</v>
      </c>
      <c r="G114" s="26">
        <f t="shared" si="63"/>
        <v>0</v>
      </c>
      <c r="H114" s="54">
        <f t="shared" si="63"/>
        <v>193496.04</v>
      </c>
      <c r="I114" s="68">
        <f t="shared" si="63"/>
        <v>192000</v>
      </c>
      <c r="J114" s="61">
        <f t="shared" si="63"/>
        <v>-1496.0400000000081</v>
      </c>
      <c r="K114" s="68">
        <f t="shared" si="38"/>
        <v>-0.77316310969465007</v>
      </c>
    </row>
    <row r="115" spans="1:11" ht="15" x14ac:dyDescent="0.25">
      <c r="A115" s="18"/>
      <c r="B115" s="27"/>
      <c r="C115" s="23"/>
      <c r="D115" s="28">
        <v>25301</v>
      </c>
      <c r="E115" s="84" t="s">
        <v>107</v>
      </c>
      <c r="F115" s="62">
        <v>193496.04</v>
      </c>
      <c r="G115" s="29">
        <v>0</v>
      </c>
      <c r="H115" s="55">
        <f t="shared" si="41"/>
        <v>193496.04</v>
      </c>
      <c r="I115" s="69">
        <v>192000</v>
      </c>
      <c r="J115" s="62">
        <f t="shared" si="42"/>
        <v>-1496.0400000000081</v>
      </c>
      <c r="K115" s="69">
        <f t="shared" si="38"/>
        <v>-0.77316310969465007</v>
      </c>
    </row>
    <row r="116" spans="1:11" ht="15" x14ac:dyDescent="0.25">
      <c r="A116" s="18"/>
      <c r="B116" s="23"/>
      <c r="C116" s="24">
        <v>25400</v>
      </c>
      <c r="D116" s="25" t="s">
        <v>108</v>
      </c>
      <c r="E116" s="83"/>
      <c r="F116" s="61">
        <f t="shared" ref="F116:J116" si="64">SUM(F117)</f>
        <v>1240819.0900000001</v>
      </c>
      <c r="G116" s="26">
        <f t="shared" si="64"/>
        <v>454463.14</v>
      </c>
      <c r="H116" s="54">
        <f t="shared" si="64"/>
        <v>1695282.23</v>
      </c>
      <c r="I116" s="68">
        <f t="shared" si="64"/>
        <v>2025000</v>
      </c>
      <c r="J116" s="61">
        <f t="shared" si="64"/>
        <v>329717.77</v>
      </c>
      <c r="K116" s="68">
        <f t="shared" si="38"/>
        <v>19.449137386404388</v>
      </c>
    </row>
    <row r="117" spans="1:11" ht="30" x14ac:dyDescent="0.25">
      <c r="A117" s="18"/>
      <c r="B117" s="27"/>
      <c r="C117" s="23"/>
      <c r="D117" s="28">
        <v>25401</v>
      </c>
      <c r="E117" s="84" t="s">
        <v>108</v>
      </c>
      <c r="F117" s="62">
        <v>1240819.0900000001</v>
      </c>
      <c r="G117" s="29">
        <v>454463.14</v>
      </c>
      <c r="H117" s="55">
        <f t="shared" si="41"/>
        <v>1695282.23</v>
      </c>
      <c r="I117" s="69">
        <v>2025000</v>
      </c>
      <c r="J117" s="62">
        <f t="shared" si="42"/>
        <v>329717.77</v>
      </c>
      <c r="K117" s="69">
        <f t="shared" si="38"/>
        <v>19.449137386404388</v>
      </c>
    </row>
    <row r="118" spans="1:11" ht="15" x14ac:dyDescent="0.25">
      <c r="A118" s="18"/>
      <c r="B118" s="23"/>
      <c r="C118" s="24">
        <v>25500</v>
      </c>
      <c r="D118" s="25" t="s">
        <v>109</v>
      </c>
      <c r="E118" s="83"/>
      <c r="F118" s="61">
        <f t="shared" ref="F118:J118" si="65">SUM(F119)</f>
        <v>20857.29</v>
      </c>
      <c r="G118" s="26">
        <f t="shared" si="65"/>
        <v>0</v>
      </c>
      <c r="H118" s="54">
        <f t="shared" si="65"/>
        <v>20857.29</v>
      </c>
      <c r="I118" s="68">
        <f t="shared" si="65"/>
        <v>51000</v>
      </c>
      <c r="J118" s="61">
        <f t="shared" si="65"/>
        <v>30142.71</v>
      </c>
      <c r="K118" s="68">
        <f t="shared" si="38"/>
        <v>144.51882291515341</v>
      </c>
    </row>
    <row r="119" spans="1:11" ht="30" x14ac:dyDescent="0.25">
      <c r="A119" s="18"/>
      <c r="B119" s="27"/>
      <c r="C119" s="23"/>
      <c r="D119" s="28">
        <v>25501</v>
      </c>
      <c r="E119" s="84" t="s">
        <v>109</v>
      </c>
      <c r="F119" s="62">
        <v>20857.29</v>
      </c>
      <c r="G119" s="29">
        <v>0</v>
      </c>
      <c r="H119" s="55">
        <f t="shared" si="41"/>
        <v>20857.29</v>
      </c>
      <c r="I119" s="69">
        <v>51000</v>
      </c>
      <c r="J119" s="62">
        <f t="shared" si="42"/>
        <v>30142.71</v>
      </c>
      <c r="K119" s="69">
        <f t="shared" si="38"/>
        <v>144.51882291515341</v>
      </c>
    </row>
    <row r="120" spans="1:11" ht="15" hidden="1" x14ac:dyDescent="0.25">
      <c r="A120" s="18"/>
      <c r="B120" s="23"/>
      <c r="C120" s="24">
        <v>25600</v>
      </c>
      <c r="D120" s="25" t="s">
        <v>110</v>
      </c>
      <c r="E120" s="83"/>
      <c r="F120" s="61">
        <f t="shared" ref="F120:J120" si="66">SUM(F121)</f>
        <v>0</v>
      </c>
      <c r="G120" s="26">
        <f t="shared" si="66"/>
        <v>0</v>
      </c>
      <c r="H120" s="54">
        <f t="shared" si="66"/>
        <v>0</v>
      </c>
      <c r="I120" s="68">
        <f t="shared" si="66"/>
        <v>0</v>
      </c>
      <c r="J120" s="61">
        <f t="shared" si="66"/>
        <v>0</v>
      </c>
      <c r="K120" s="68" t="e">
        <f t="shared" si="38"/>
        <v>#DIV/0!</v>
      </c>
    </row>
    <row r="121" spans="1:11" ht="15" hidden="1" x14ac:dyDescent="0.25">
      <c r="A121" s="18"/>
      <c r="B121" s="27"/>
      <c r="C121" s="32"/>
      <c r="D121" s="33">
        <v>25601</v>
      </c>
      <c r="E121" s="88" t="s">
        <v>110</v>
      </c>
      <c r="F121" s="62">
        <v>0</v>
      </c>
      <c r="G121" s="29">
        <v>0</v>
      </c>
      <c r="H121" s="55">
        <f t="shared" si="41"/>
        <v>0</v>
      </c>
      <c r="I121" s="69"/>
      <c r="J121" s="62">
        <f t="shared" si="42"/>
        <v>0</v>
      </c>
      <c r="K121" s="69" t="e">
        <f t="shared" si="38"/>
        <v>#DIV/0!</v>
      </c>
    </row>
    <row r="122" spans="1:11" ht="15" x14ac:dyDescent="0.25">
      <c r="A122" s="18"/>
      <c r="B122" s="19">
        <v>26000</v>
      </c>
      <c r="C122" s="20" t="s">
        <v>111</v>
      </c>
      <c r="D122" s="21"/>
      <c r="E122" s="82"/>
      <c r="F122" s="60">
        <f t="shared" ref="F122:J122" si="67">SUM(F123)</f>
        <v>6963395.0700000003</v>
      </c>
      <c r="G122" s="22">
        <f t="shared" si="67"/>
        <v>3790154.93</v>
      </c>
      <c r="H122" s="53">
        <f t="shared" si="67"/>
        <v>10753550</v>
      </c>
      <c r="I122" s="67">
        <f t="shared" si="67"/>
        <v>11737960.359999999</v>
      </c>
      <c r="J122" s="60">
        <f t="shared" si="67"/>
        <v>984410.3599999994</v>
      </c>
      <c r="K122" s="67">
        <f t="shared" si="38"/>
        <v>9.1542826322470319</v>
      </c>
    </row>
    <row r="123" spans="1:11" ht="15" x14ac:dyDescent="0.25">
      <c r="A123" s="18"/>
      <c r="B123" s="23"/>
      <c r="C123" s="24">
        <v>26100</v>
      </c>
      <c r="D123" s="25" t="s">
        <v>111</v>
      </c>
      <c r="E123" s="83"/>
      <c r="F123" s="61">
        <f t="shared" ref="F123:J123" si="68">SUM(F124:F125)</f>
        <v>6963395.0700000003</v>
      </c>
      <c r="G123" s="26">
        <f t="shared" si="68"/>
        <v>3790154.93</v>
      </c>
      <c r="H123" s="54">
        <f t="shared" si="68"/>
        <v>10753550</v>
      </c>
      <c r="I123" s="68">
        <f t="shared" si="68"/>
        <v>11737960.359999999</v>
      </c>
      <c r="J123" s="61">
        <f t="shared" si="68"/>
        <v>984410.3599999994</v>
      </c>
      <c r="K123" s="68">
        <f t="shared" si="38"/>
        <v>9.1542826322470319</v>
      </c>
    </row>
    <row r="124" spans="1:11" ht="15" x14ac:dyDescent="0.25">
      <c r="A124" s="18"/>
      <c r="B124" s="27"/>
      <c r="C124" s="23"/>
      <c r="D124" s="28">
        <v>26101</v>
      </c>
      <c r="E124" s="84" t="s">
        <v>112</v>
      </c>
      <c r="F124" s="62">
        <v>6930930.6699999999</v>
      </c>
      <c r="G124" s="29">
        <v>3769069.33</v>
      </c>
      <c r="H124" s="55">
        <f t="shared" si="41"/>
        <v>10700000</v>
      </c>
      <c r="I124" s="69">
        <v>11680294.359999999</v>
      </c>
      <c r="J124" s="62">
        <f t="shared" si="42"/>
        <v>980294.3599999994</v>
      </c>
      <c r="K124" s="69">
        <f t="shared" si="38"/>
        <v>9.161629532710279</v>
      </c>
    </row>
    <row r="125" spans="1:11" ht="15" x14ac:dyDescent="0.25">
      <c r="A125" s="18"/>
      <c r="B125" s="27"/>
      <c r="C125" s="23"/>
      <c r="D125" s="28">
        <v>26102</v>
      </c>
      <c r="E125" s="84" t="s">
        <v>113</v>
      </c>
      <c r="F125" s="62">
        <v>32464.400000000001</v>
      </c>
      <c r="G125" s="29">
        <v>21085.600000000002</v>
      </c>
      <c r="H125" s="55">
        <f t="shared" si="41"/>
        <v>53550</v>
      </c>
      <c r="I125" s="69">
        <v>57666</v>
      </c>
      <c r="J125" s="62">
        <f t="shared" si="42"/>
        <v>4116</v>
      </c>
      <c r="K125" s="69">
        <f t="shared" si="38"/>
        <v>7.6862745098039227</v>
      </c>
    </row>
    <row r="126" spans="1:11" ht="15" x14ac:dyDescent="0.25">
      <c r="A126" s="18"/>
      <c r="B126" s="19">
        <v>27000</v>
      </c>
      <c r="C126" s="20" t="s">
        <v>114</v>
      </c>
      <c r="D126" s="21"/>
      <c r="E126" s="82"/>
      <c r="F126" s="60">
        <f t="shared" ref="F126:J126" si="69">SUM(F127,F130,F132)</f>
        <v>362257.76</v>
      </c>
      <c r="G126" s="22">
        <f t="shared" si="69"/>
        <v>662392.24</v>
      </c>
      <c r="H126" s="53">
        <f t="shared" si="69"/>
        <v>1024650</v>
      </c>
      <c r="I126" s="67">
        <f t="shared" si="69"/>
        <v>1240164.6000000001</v>
      </c>
      <c r="J126" s="60">
        <f t="shared" si="69"/>
        <v>215514.60000000003</v>
      </c>
      <c r="K126" s="67">
        <f t="shared" si="38"/>
        <v>21.032996632996642</v>
      </c>
    </row>
    <row r="127" spans="1:11" ht="15" x14ac:dyDescent="0.25">
      <c r="A127" s="18"/>
      <c r="B127" s="23"/>
      <c r="C127" s="24">
        <v>27100</v>
      </c>
      <c r="D127" s="25" t="s">
        <v>115</v>
      </c>
      <c r="E127" s="83"/>
      <c r="F127" s="61">
        <f t="shared" ref="F127:J127" si="70">SUM(F128:F129)</f>
        <v>336240.56</v>
      </c>
      <c r="G127" s="26">
        <f t="shared" si="70"/>
        <v>118409.44</v>
      </c>
      <c r="H127" s="54">
        <f t="shared" si="70"/>
        <v>454650</v>
      </c>
      <c r="I127" s="68">
        <f t="shared" si="70"/>
        <v>734164.56</v>
      </c>
      <c r="J127" s="61">
        <f t="shared" si="70"/>
        <v>279514.56000000006</v>
      </c>
      <c r="K127" s="68">
        <f t="shared" si="38"/>
        <v>61.479063015506426</v>
      </c>
    </row>
    <row r="128" spans="1:11" ht="15" x14ac:dyDescent="0.25">
      <c r="A128" s="18"/>
      <c r="B128" s="27"/>
      <c r="C128" s="23"/>
      <c r="D128" s="28">
        <v>27101</v>
      </c>
      <c r="E128" s="84" t="s">
        <v>115</v>
      </c>
      <c r="F128" s="62">
        <v>336240.56</v>
      </c>
      <c r="G128" s="29">
        <v>118409.44</v>
      </c>
      <c r="H128" s="55">
        <f t="shared" si="41"/>
        <v>454650</v>
      </c>
      <c r="I128" s="69">
        <v>734164.56</v>
      </c>
      <c r="J128" s="62">
        <f t="shared" si="42"/>
        <v>279514.56000000006</v>
      </c>
      <c r="K128" s="69">
        <f t="shared" si="38"/>
        <v>61.479063015506426</v>
      </c>
    </row>
    <row r="129" spans="1:11" ht="30" hidden="1" x14ac:dyDescent="0.25">
      <c r="A129" s="18"/>
      <c r="B129" s="27"/>
      <c r="C129" s="23"/>
      <c r="D129" s="28">
        <v>27102</v>
      </c>
      <c r="E129" s="87" t="s">
        <v>116</v>
      </c>
      <c r="F129" s="62">
        <v>0</v>
      </c>
      <c r="G129" s="29">
        <v>0</v>
      </c>
      <c r="H129" s="55">
        <f t="shared" si="41"/>
        <v>0</v>
      </c>
      <c r="I129" s="69"/>
      <c r="J129" s="62">
        <f t="shared" si="42"/>
        <v>0</v>
      </c>
      <c r="K129" s="69" t="e">
        <f t="shared" si="38"/>
        <v>#DIV/0!</v>
      </c>
    </row>
    <row r="130" spans="1:11" ht="15" x14ac:dyDescent="0.25">
      <c r="A130" s="18"/>
      <c r="B130" s="27"/>
      <c r="C130" s="24">
        <v>27200</v>
      </c>
      <c r="D130" s="25" t="s">
        <v>117</v>
      </c>
      <c r="E130" s="83"/>
      <c r="F130" s="61">
        <f t="shared" ref="F130:J130" si="71">SUM(F131)</f>
        <v>0</v>
      </c>
      <c r="G130" s="26">
        <f t="shared" si="71"/>
        <v>0</v>
      </c>
      <c r="H130" s="54">
        <f t="shared" si="71"/>
        <v>0</v>
      </c>
      <c r="I130" s="68">
        <f t="shared" ref="I130" si="72">SUM(I131)</f>
        <v>6000</v>
      </c>
      <c r="J130" s="61">
        <f t="shared" si="71"/>
        <v>6000</v>
      </c>
      <c r="K130" s="68" t="e">
        <f t="shared" si="38"/>
        <v>#DIV/0!</v>
      </c>
    </row>
    <row r="131" spans="1:11" ht="15" x14ac:dyDescent="0.25">
      <c r="A131" s="18"/>
      <c r="B131" s="27"/>
      <c r="C131" s="32"/>
      <c r="D131" s="33">
        <v>27201</v>
      </c>
      <c r="E131" s="87" t="s">
        <v>118</v>
      </c>
      <c r="F131" s="62">
        <v>0</v>
      </c>
      <c r="G131" s="29">
        <v>0</v>
      </c>
      <c r="H131" s="55">
        <f t="shared" si="41"/>
        <v>0</v>
      </c>
      <c r="I131" s="69">
        <v>6000</v>
      </c>
      <c r="J131" s="62">
        <f t="shared" si="42"/>
        <v>6000</v>
      </c>
      <c r="K131" s="69" t="e">
        <f t="shared" si="38"/>
        <v>#DIV/0!</v>
      </c>
    </row>
    <row r="132" spans="1:11" ht="15" x14ac:dyDescent="0.25">
      <c r="A132" s="18"/>
      <c r="B132" s="23"/>
      <c r="C132" s="24">
        <v>27300</v>
      </c>
      <c r="D132" s="25" t="s">
        <v>119</v>
      </c>
      <c r="E132" s="83"/>
      <c r="F132" s="61">
        <f t="shared" ref="F132:J132" si="73">SUM(F133)</f>
        <v>26017.200000000001</v>
      </c>
      <c r="G132" s="26">
        <f t="shared" si="73"/>
        <v>543982.80000000005</v>
      </c>
      <c r="H132" s="54">
        <f t="shared" si="73"/>
        <v>570000</v>
      </c>
      <c r="I132" s="68">
        <f t="shared" ref="I132" si="74">SUM(I133)</f>
        <v>500000.04</v>
      </c>
      <c r="J132" s="61">
        <f t="shared" si="73"/>
        <v>-69999.960000000021</v>
      </c>
      <c r="K132" s="68">
        <f t="shared" si="38"/>
        <v>-12.280694736842108</v>
      </c>
    </row>
    <row r="133" spans="1:11" ht="15" x14ac:dyDescent="0.25">
      <c r="A133" s="18"/>
      <c r="B133" s="27"/>
      <c r="C133" s="23"/>
      <c r="D133" s="28">
        <v>27301</v>
      </c>
      <c r="E133" s="84" t="s">
        <v>119</v>
      </c>
      <c r="F133" s="62">
        <v>26017.200000000001</v>
      </c>
      <c r="G133" s="29">
        <v>543982.80000000005</v>
      </c>
      <c r="H133" s="55">
        <f t="shared" si="41"/>
        <v>570000</v>
      </c>
      <c r="I133" s="69">
        <v>500000.04</v>
      </c>
      <c r="J133" s="62">
        <f t="shared" si="42"/>
        <v>-69999.960000000021</v>
      </c>
      <c r="K133" s="69">
        <f t="shared" ref="K133:K140" si="75">(I133*100/H133)-100</f>
        <v>-12.280694736842108</v>
      </c>
    </row>
    <row r="134" spans="1:11" ht="15" x14ac:dyDescent="0.25">
      <c r="A134" s="18"/>
      <c r="B134" s="19">
        <v>29000</v>
      </c>
      <c r="C134" s="20" t="s">
        <v>120</v>
      </c>
      <c r="D134" s="21"/>
      <c r="E134" s="82"/>
      <c r="F134" s="60">
        <f t="shared" ref="F134:J134" si="76">SUM(F135,F137,F139,F142,F144,F146)</f>
        <v>2358262.75</v>
      </c>
      <c r="G134" s="22">
        <f t="shared" si="76"/>
        <v>2098411.2800000003</v>
      </c>
      <c r="H134" s="53">
        <f t="shared" si="76"/>
        <v>4456674.03</v>
      </c>
      <c r="I134" s="67">
        <f t="shared" si="76"/>
        <v>4527729.5600000005</v>
      </c>
      <c r="J134" s="60">
        <f t="shared" si="76"/>
        <v>71055.530000000086</v>
      </c>
      <c r="K134" s="67">
        <f t="shared" si="75"/>
        <v>1.5943622872503482</v>
      </c>
    </row>
    <row r="135" spans="1:11" ht="15" x14ac:dyDescent="0.25">
      <c r="A135" s="18"/>
      <c r="B135" s="23"/>
      <c r="C135" s="24">
        <v>29100</v>
      </c>
      <c r="D135" s="25" t="s">
        <v>121</v>
      </c>
      <c r="E135" s="83"/>
      <c r="F135" s="61">
        <f t="shared" ref="F135:J135" si="77">SUM(F136)</f>
        <v>150252.88</v>
      </c>
      <c r="G135" s="26">
        <f t="shared" si="77"/>
        <v>131423.96</v>
      </c>
      <c r="H135" s="54">
        <f t="shared" si="77"/>
        <v>281676.83999999997</v>
      </c>
      <c r="I135" s="68">
        <f t="shared" si="77"/>
        <v>344012.88</v>
      </c>
      <c r="J135" s="61">
        <f t="shared" si="77"/>
        <v>62336.040000000037</v>
      </c>
      <c r="K135" s="68">
        <f t="shared" si="75"/>
        <v>22.130339150354018</v>
      </c>
    </row>
    <row r="136" spans="1:11" ht="15" x14ac:dyDescent="0.25">
      <c r="A136" s="18"/>
      <c r="B136" s="27"/>
      <c r="C136" s="23"/>
      <c r="D136" s="28">
        <v>29101</v>
      </c>
      <c r="E136" s="84" t="s">
        <v>122</v>
      </c>
      <c r="F136" s="62">
        <v>150252.88</v>
      </c>
      <c r="G136" s="29">
        <v>131423.96</v>
      </c>
      <c r="H136" s="55">
        <f t="shared" si="41"/>
        <v>281676.83999999997</v>
      </c>
      <c r="I136" s="69">
        <v>344012.88</v>
      </c>
      <c r="J136" s="62">
        <f t="shared" si="42"/>
        <v>62336.040000000037</v>
      </c>
      <c r="K136" s="69">
        <f t="shared" si="75"/>
        <v>22.130339150354018</v>
      </c>
    </row>
    <row r="137" spans="1:11" ht="15" x14ac:dyDescent="0.25">
      <c r="A137" s="18"/>
      <c r="B137" s="23"/>
      <c r="C137" s="24">
        <v>29200</v>
      </c>
      <c r="D137" s="25" t="s">
        <v>123</v>
      </c>
      <c r="E137" s="83"/>
      <c r="F137" s="61">
        <f t="shared" ref="F137:J137" si="78">SUM(F138)</f>
        <v>47959.360000000001</v>
      </c>
      <c r="G137" s="26">
        <f t="shared" si="78"/>
        <v>281416.32000000001</v>
      </c>
      <c r="H137" s="54">
        <f t="shared" si="78"/>
        <v>329375.68</v>
      </c>
      <c r="I137" s="68">
        <f t="shared" si="78"/>
        <v>350352.6</v>
      </c>
      <c r="J137" s="61">
        <f t="shared" si="78"/>
        <v>20976.919999999984</v>
      </c>
      <c r="K137" s="68">
        <f t="shared" si="75"/>
        <v>6.3686912160606397</v>
      </c>
    </row>
    <row r="138" spans="1:11" ht="30" x14ac:dyDescent="0.25">
      <c r="A138" s="18"/>
      <c r="B138" s="27"/>
      <c r="C138" s="23"/>
      <c r="D138" s="28">
        <v>29201</v>
      </c>
      <c r="E138" s="84" t="s">
        <v>123</v>
      </c>
      <c r="F138" s="62">
        <v>47959.360000000001</v>
      </c>
      <c r="G138" s="29">
        <v>281416.32000000001</v>
      </c>
      <c r="H138" s="55">
        <f t="shared" si="41"/>
        <v>329375.68</v>
      </c>
      <c r="I138" s="69">
        <v>350352.6</v>
      </c>
      <c r="J138" s="62">
        <f t="shared" si="42"/>
        <v>20976.919999999984</v>
      </c>
      <c r="K138" s="69">
        <f t="shared" si="75"/>
        <v>6.3686912160606397</v>
      </c>
    </row>
    <row r="139" spans="1:11" ht="15" x14ac:dyDescent="0.25">
      <c r="A139" s="18"/>
      <c r="B139" s="23"/>
      <c r="C139" s="24">
        <v>29300</v>
      </c>
      <c r="D139" s="25" t="s">
        <v>124</v>
      </c>
      <c r="E139" s="83"/>
      <c r="F139" s="61">
        <f t="shared" ref="F139:J139" si="79">SUM(F140:F141)</f>
        <v>35142.619999999995</v>
      </c>
      <c r="G139" s="26">
        <f t="shared" si="79"/>
        <v>140839.35999999999</v>
      </c>
      <c r="H139" s="54">
        <f t="shared" si="79"/>
        <v>175981.98</v>
      </c>
      <c r="I139" s="68">
        <f t="shared" ref="I139" si="80">SUM(I140:I141)</f>
        <v>215308.08000000002</v>
      </c>
      <c r="J139" s="61">
        <f t="shared" si="79"/>
        <v>39326.1</v>
      </c>
      <c r="K139" s="68">
        <f t="shared" si="75"/>
        <v>22.346662993563314</v>
      </c>
    </row>
    <row r="140" spans="1:11" ht="30" x14ac:dyDescent="0.25">
      <c r="A140" s="18"/>
      <c r="B140" s="27"/>
      <c r="C140" s="23"/>
      <c r="D140" s="28">
        <v>29301</v>
      </c>
      <c r="E140" s="84" t="s">
        <v>125</v>
      </c>
      <c r="F140" s="62">
        <v>21125.98</v>
      </c>
      <c r="G140" s="29">
        <v>131340</v>
      </c>
      <c r="H140" s="55">
        <f t="shared" si="41"/>
        <v>152465.98000000001</v>
      </c>
      <c r="I140" s="69">
        <v>197792.04</v>
      </c>
      <c r="J140" s="62">
        <f t="shared" si="42"/>
        <v>45326.06</v>
      </c>
      <c r="K140" s="69">
        <f t="shared" si="75"/>
        <v>29.728638480531856</v>
      </c>
    </row>
    <row r="141" spans="1:11" ht="30" x14ac:dyDescent="0.25">
      <c r="A141" s="18"/>
      <c r="B141" s="27"/>
      <c r="C141" s="23"/>
      <c r="D141" s="28">
        <v>29302</v>
      </c>
      <c r="E141" s="84" t="s">
        <v>126</v>
      </c>
      <c r="F141" s="62">
        <v>14016.64</v>
      </c>
      <c r="G141" s="29">
        <v>9499.36</v>
      </c>
      <c r="H141" s="55">
        <f t="shared" ref="H141:H204" si="81">SUM(F141:G141)</f>
        <v>23516</v>
      </c>
      <c r="I141" s="69">
        <v>17516.04</v>
      </c>
      <c r="J141" s="62">
        <f t="shared" si="42"/>
        <v>-5999.9599999999991</v>
      </c>
      <c r="K141" s="69">
        <f t="shared" ref="K141:K204" si="82">(I141*100/H141)-100</f>
        <v>-25.514373192719844</v>
      </c>
    </row>
    <row r="142" spans="1:11" ht="15" x14ac:dyDescent="0.25">
      <c r="A142" s="18"/>
      <c r="B142" s="23"/>
      <c r="C142" s="24">
        <v>29400</v>
      </c>
      <c r="D142" s="25" t="s">
        <v>127</v>
      </c>
      <c r="E142" s="83"/>
      <c r="F142" s="61">
        <f t="shared" ref="F142:J142" si="83">SUM(F143)</f>
        <v>957915.17</v>
      </c>
      <c r="G142" s="26">
        <f t="shared" si="83"/>
        <v>655253.36</v>
      </c>
      <c r="H142" s="54">
        <f t="shared" si="83"/>
        <v>1613168.53</v>
      </c>
      <c r="I142" s="68">
        <f t="shared" ref="I142" si="84">SUM(I143)</f>
        <v>1066667.04</v>
      </c>
      <c r="J142" s="61">
        <f t="shared" si="83"/>
        <v>-546501.49</v>
      </c>
      <c r="K142" s="68">
        <f t="shared" si="82"/>
        <v>-33.877519914177853</v>
      </c>
    </row>
    <row r="143" spans="1:11" ht="45" x14ac:dyDescent="0.25">
      <c r="A143" s="18"/>
      <c r="B143" s="27"/>
      <c r="C143" s="23"/>
      <c r="D143" s="28">
        <v>29401</v>
      </c>
      <c r="E143" s="84" t="s">
        <v>127</v>
      </c>
      <c r="F143" s="62">
        <v>957915.17</v>
      </c>
      <c r="G143" s="29">
        <v>655253.36</v>
      </c>
      <c r="H143" s="55">
        <f t="shared" si="81"/>
        <v>1613168.53</v>
      </c>
      <c r="I143" s="69">
        <v>1066667.04</v>
      </c>
      <c r="J143" s="62">
        <f t="shared" ref="J143:J205" si="85">I143-H143</f>
        <v>-546501.49</v>
      </c>
      <c r="K143" s="69">
        <f t="shared" si="82"/>
        <v>-33.877519914177853</v>
      </c>
    </row>
    <row r="144" spans="1:11" ht="15" x14ac:dyDescent="0.25">
      <c r="A144" s="18"/>
      <c r="B144" s="23"/>
      <c r="C144" s="24">
        <v>29600</v>
      </c>
      <c r="D144" s="25" t="s">
        <v>128</v>
      </c>
      <c r="E144" s="83"/>
      <c r="F144" s="61">
        <f t="shared" ref="F144:J144" si="86">SUM(F145)</f>
        <v>798362.7</v>
      </c>
      <c r="G144" s="26">
        <f t="shared" si="86"/>
        <v>218537.30000000002</v>
      </c>
      <c r="H144" s="54">
        <f t="shared" si="86"/>
        <v>1016900</v>
      </c>
      <c r="I144" s="68">
        <f t="shared" si="86"/>
        <v>1144052.04</v>
      </c>
      <c r="J144" s="61">
        <f t="shared" si="86"/>
        <v>127152.04000000004</v>
      </c>
      <c r="K144" s="68">
        <f t="shared" si="82"/>
        <v>12.503888287933918</v>
      </c>
    </row>
    <row r="145" spans="1:11" ht="30" x14ac:dyDescent="0.25">
      <c r="A145" s="18"/>
      <c r="B145" s="27"/>
      <c r="C145" s="23"/>
      <c r="D145" s="28">
        <v>29601</v>
      </c>
      <c r="E145" s="84" t="s">
        <v>128</v>
      </c>
      <c r="F145" s="62">
        <v>798362.7</v>
      </c>
      <c r="G145" s="29">
        <v>218537.30000000002</v>
      </c>
      <c r="H145" s="55">
        <f t="shared" si="81"/>
        <v>1016900</v>
      </c>
      <c r="I145" s="69">
        <v>1144052.04</v>
      </c>
      <c r="J145" s="62">
        <f t="shared" si="85"/>
        <v>127152.04000000004</v>
      </c>
      <c r="K145" s="69">
        <f t="shared" si="82"/>
        <v>12.503888287933918</v>
      </c>
    </row>
    <row r="146" spans="1:11" ht="15" x14ac:dyDescent="0.25">
      <c r="A146" s="18"/>
      <c r="B146" s="23"/>
      <c r="C146" s="24">
        <v>29800</v>
      </c>
      <c r="D146" s="25" t="s">
        <v>129</v>
      </c>
      <c r="E146" s="83"/>
      <c r="F146" s="61">
        <f t="shared" ref="F146:J146" si="87">SUM(F147:F148)</f>
        <v>368630.02</v>
      </c>
      <c r="G146" s="26">
        <f t="shared" si="87"/>
        <v>670940.98</v>
      </c>
      <c r="H146" s="54">
        <f t="shared" si="87"/>
        <v>1039571</v>
      </c>
      <c r="I146" s="68">
        <f t="shared" ref="I146" si="88">SUM(I147:I148)</f>
        <v>1407336.92</v>
      </c>
      <c r="J146" s="61">
        <f t="shared" si="87"/>
        <v>367765.92</v>
      </c>
      <c r="K146" s="68">
        <f t="shared" si="82"/>
        <v>35.376700581297484</v>
      </c>
    </row>
    <row r="147" spans="1:11" ht="45" x14ac:dyDescent="0.25">
      <c r="A147" s="18"/>
      <c r="B147" s="27"/>
      <c r="C147" s="23"/>
      <c r="D147" s="28">
        <v>29804</v>
      </c>
      <c r="E147" s="84" t="s">
        <v>130</v>
      </c>
      <c r="F147" s="62">
        <v>325218.05</v>
      </c>
      <c r="G147" s="29">
        <v>647112.94999999995</v>
      </c>
      <c r="H147" s="55">
        <f t="shared" si="81"/>
        <v>972331</v>
      </c>
      <c r="I147" s="69">
        <v>1340097</v>
      </c>
      <c r="J147" s="62">
        <f t="shared" si="85"/>
        <v>367766</v>
      </c>
      <c r="K147" s="69">
        <f t="shared" si="82"/>
        <v>37.823128132292396</v>
      </c>
    </row>
    <row r="148" spans="1:11" ht="45" x14ac:dyDescent="0.25">
      <c r="A148" s="18"/>
      <c r="B148" s="27"/>
      <c r="C148" s="23"/>
      <c r="D148" s="28">
        <v>29805</v>
      </c>
      <c r="E148" s="84" t="s">
        <v>131</v>
      </c>
      <c r="F148" s="62">
        <v>43411.97</v>
      </c>
      <c r="G148" s="29">
        <v>23828.03</v>
      </c>
      <c r="H148" s="55">
        <f t="shared" si="81"/>
        <v>67240</v>
      </c>
      <c r="I148" s="69">
        <v>67239.92</v>
      </c>
      <c r="J148" s="62">
        <f t="shared" si="85"/>
        <v>-8.000000000174623E-2</v>
      </c>
      <c r="K148" s="69">
        <f t="shared" si="82"/>
        <v>-1.1897679952710405E-4</v>
      </c>
    </row>
    <row r="149" spans="1:11" ht="15" x14ac:dyDescent="0.25">
      <c r="A149" s="18"/>
      <c r="B149" s="27"/>
      <c r="C149" s="23"/>
      <c r="D149" s="28"/>
      <c r="E149" s="84"/>
      <c r="F149" s="62"/>
      <c r="G149" s="29"/>
      <c r="H149" s="55"/>
      <c r="I149" s="69"/>
      <c r="J149" s="62"/>
      <c r="K149" s="69"/>
    </row>
    <row r="150" spans="1:11" ht="15" x14ac:dyDescent="0.25">
      <c r="A150" s="14">
        <v>30000</v>
      </c>
      <c r="B150" s="15" t="s">
        <v>132</v>
      </c>
      <c r="C150" s="16"/>
      <c r="D150" s="16"/>
      <c r="E150" s="81"/>
      <c r="F150" s="62">
        <f t="shared" ref="F150:J150" si="89">SUM(F151,F168,F179,F198,F208,F231,F236,F253,F259)</f>
        <v>92184848.389999986</v>
      </c>
      <c r="G150" s="29">
        <f t="shared" si="89"/>
        <v>60092235.509999998</v>
      </c>
      <c r="H150" s="55">
        <f t="shared" si="89"/>
        <v>152277083.90000001</v>
      </c>
      <c r="I150" s="69">
        <f t="shared" si="89"/>
        <v>168004320.00000003</v>
      </c>
      <c r="J150" s="62">
        <f t="shared" si="89"/>
        <v>15717236.100000009</v>
      </c>
      <c r="K150" s="69">
        <f t="shared" si="82"/>
        <v>10.328038662946867</v>
      </c>
    </row>
    <row r="151" spans="1:11" ht="15" x14ac:dyDescent="0.25">
      <c r="A151" s="18"/>
      <c r="B151" s="19">
        <v>31000</v>
      </c>
      <c r="C151" s="20" t="s">
        <v>133</v>
      </c>
      <c r="D151" s="21"/>
      <c r="E151" s="82"/>
      <c r="F151" s="60">
        <f t="shared" ref="F151:J151" si="90">SUM(F152,F154,F156,F158,F160,F162,F164,F166)</f>
        <v>14635642.960000001</v>
      </c>
      <c r="G151" s="22">
        <f t="shared" si="90"/>
        <v>8151576.5600000005</v>
      </c>
      <c r="H151" s="53">
        <f t="shared" si="90"/>
        <v>22787219.52</v>
      </c>
      <c r="I151" s="67">
        <f t="shared" si="90"/>
        <v>24273683.760000002</v>
      </c>
      <c r="J151" s="60">
        <f t="shared" si="90"/>
        <v>1486464.2399999993</v>
      </c>
      <c r="K151" s="67">
        <f t="shared" si="82"/>
        <v>6.5232365831002426</v>
      </c>
    </row>
    <row r="152" spans="1:11" ht="15" x14ac:dyDescent="0.25">
      <c r="A152" s="18"/>
      <c r="B152" s="23"/>
      <c r="C152" s="24">
        <v>31100</v>
      </c>
      <c r="D152" s="25" t="s">
        <v>134</v>
      </c>
      <c r="E152" s="83"/>
      <c r="F152" s="61">
        <f t="shared" ref="F152:J152" si="91">SUM(F153)</f>
        <v>8764276.25</v>
      </c>
      <c r="G152" s="26">
        <f t="shared" si="91"/>
        <v>5191334</v>
      </c>
      <c r="H152" s="54">
        <f t="shared" si="91"/>
        <v>13955610.25</v>
      </c>
      <c r="I152" s="68">
        <f t="shared" si="91"/>
        <v>14000000.039999999</v>
      </c>
      <c r="J152" s="61">
        <f t="shared" si="91"/>
        <v>44389.789999999106</v>
      </c>
      <c r="K152" s="68">
        <f t="shared" si="82"/>
        <v>0.31807845880476293</v>
      </c>
    </row>
    <row r="153" spans="1:11" ht="15" x14ac:dyDescent="0.25">
      <c r="A153" s="18"/>
      <c r="B153" s="27"/>
      <c r="C153" s="23"/>
      <c r="D153" s="28">
        <v>31101</v>
      </c>
      <c r="E153" s="84" t="s">
        <v>135</v>
      </c>
      <c r="F153" s="62">
        <v>8764276.25</v>
      </c>
      <c r="G153" s="29">
        <v>5191334</v>
      </c>
      <c r="H153" s="55">
        <f t="shared" si="81"/>
        <v>13955610.25</v>
      </c>
      <c r="I153" s="69">
        <v>14000000.039999999</v>
      </c>
      <c r="J153" s="62">
        <f t="shared" si="85"/>
        <v>44389.789999999106</v>
      </c>
      <c r="K153" s="69">
        <f t="shared" si="82"/>
        <v>0.31807845880476293</v>
      </c>
    </row>
    <row r="154" spans="1:11" ht="15" x14ac:dyDescent="0.25">
      <c r="A154" s="18"/>
      <c r="B154" s="23"/>
      <c r="C154" s="24">
        <v>31200</v>
      </c>
      <c r="D154" s="25" t="s">
        <v>136</v>
      </c>
      <c r="E154" s="83"/>
      <c r="F154" s="61">
        <f t="shared" ref="F154:J154" si="92">SUM(F155)</f>
        <v>1734.46</v>
      </c>
      <c r="G154" s="26">
        <f t="shared" si="92"/>
        <v>8000</v>
      </c>
      <c r="H154" s="54">
        <f t="shared" si="92"/>
        <v>9734.4599999999991</v>
      </c>
      <c r="I154" s="68">
        <f t="shared" si="92"/>
        <v>9999.9599999999991</v>
      </c>
      <c r="J154" s="61">
        <f t="shared" si="92"/>
        <v>265.5</v>
      </c>
      <c r="K154" s="68">
        <f t="shared" si="82"/>
        <v>2.7274240173568955</v>
      </c>
    </row>
    <row r="155" spans="1:11" ht="15" x14ac:dyDescent="0.25">
      <c r="A155" s="18"/>
      <c r="B155" s="27"/>
      <c r="C155" s="23"/>
      <c r="D155" s="34">
        <v>31201</v>
      </c>
      <c r="E155" s="87" t="s">
        <v>137</v>
      </c>
      <c r="F155" s="62">
        <v>1734.46</v>
      </c>
      <c r="G155" s="29">
        <v>8000</v>
      </c>
      <c r="H155" s="55">
        <f t="shared" si="81"/>
        <v>9734.4599999999991</v>
      </c>
      <c r="I155" s="69">
        <v>9999.9599999999991</v>
      </c>
      <c r="J155" s="62">
        <f t="shared" si="85"/>
        <v>265.5</v>
      </c>
      <c r="K155" s="69">
        <f t="shared" si="82"/>
        <v>2.7274240173568955</v>
      </c>
    </row>
    <row r="156" spans="1:11" ht="15" x14ac:dyDescent="0.25">
      <c r="A156" s="18"/>
      <c r="B156" s="23"/>
      <c r="C156" s="24">
        <v>31300</v>
      </c>
      <c r="D156" s="25" t="s">
        <v>138</v>
      </c>
      <c r="E156" s="83"/>
      <c r="F156" s="61">
        <f t="shared" ref="F156:J156" si="93">SUM(F157)</f>
        <v>3004321.44</v>
      </c>
      <c r="G156" s="26">
        <f t="shared" si="93"/>
        <v>731877.07</v>
      </c>
      <c r="H156" s="54">
        <f t="shared" si="93"/>
        <v>3736198.51</v>
      </c>
      <c r="I156" s="68">
        <f t="shared" si="93"/>
        <v>3900000</v>
      </c>
      <c r="J156" s="61">
        <f t="shared" si="93"/>
        <v>163801.49000000022</v>
      </c>
      <c r="K156" s="68">
        <f t="shared" si="82"/>
        <v>4.3841752401962282</v>
      </c>
    </row>
    <row r="157" spans="1:11" ht="15" x14ac:dyDescent="0.25">
      <c r="A157" s="18"/>
      <c r="B157" s="27"/>
      <c r="C157" s="23"/>
      <c r="D157" s="28">
        <v>31301</v>
      </c>
      <c r="E157" s="84" t="s">
        <v>139</v>
      </c>
      <c r="F157" s="62">
        <v>3004321.44</v>
      </c>
      <c r="G157" s="29">
        <v>731877.07</v>
      </c>
      <c r="H157" s="55">
        <f t="shared" si="81"/>
        <v>3736198.51</v>
      </c>
      <c r="I157" s="69">
        <v>3900000</v>
      </c>
      <c r="J157" s="62">
        <f t="shared" si="85"/>
        <v>163801.49000000022</v>
      </c>
      <c r="K157" s="69">
        <f t="shared" si="82"/>
        <v>4.3841752401962282</v>
      </c>
    </row>
    <row r="158" spans="1:11" ht="15" x14ac:dyDescent="0.25">
      <c r="A158" s="18"/>
      <c r="B158" s="23"/>
      <c r="C158" s="24">
        <v>31400</v>
      </c>
      <c r="D158" s="25" t="s">
        <v>140</v>
      </c>
      <c r="E158" s="83"/>
      <c r="F158" s="61">
        <f t="shared" ref="F158:J158" si="94">SUM(F159)</f>
        <v>694289.51</v>
      </c>
      <c r="G158" s="26">
        <f t="shared" si="94"/>
        <v>227874.49</v>
      </c>
      <c r="H158" s="54">
        <f t="shared" si="94"/>
        <v>922164</v>
      </c>
      <c r="I158" s="68">
        <f t="shared" si="94"/>
        <v>1148049.6000000001</v>
      </c>
      <c r="J158" s="61">
        <f t="shared" si="94"/>
        <v>225885.60000000009</v>
      </c>
      <c r="K158" s="68">
        <f t="shared" si="82"/>
        <v>24.495165718896004</v>
      </c>
    </row>
    <row r="159" spans="1:11" ht="15" x14ac:dyDescent="0.25">
      <c r="A159" s="18"/>
      <c r="B159" s="27"/>
      <c r="C159" s="23"/>
      <c r="D159" s="28">
        <v>31401</v>
      </c>
      <c r="E159" s="84" t="s">
        <v>141</v>
      </c>
      <c r="F159" s="62">
        <v>694289.51</v>
      </c>
      <c r="G159" s="29">
        <v>227874.49</v>
      </c>
      <c r="H159" s="55">
        <f t="shared" si="81"/>
        <v>922164</v>
      </c>
      <c r="I159" s="69">
        <v>1148049.6000000001</v>
      </c>
      <c r="J159" s="62">
        <f t="shared" si="85"/>
        <v>225885.60000000009</v>
      </c>
      <c r="K159" s="69">
        <f t="shared" si="82"/>
        <v>24.495165718896004</v>
      </c>
    </row>
    <row r="160" spans="1:11" ht="15" x14ac:dyDescent="0.25">
      <c r="A160" s="18"/>
      <c r="B160" s="23"/>
      <c r="C160" s="24">
        <v>31500</v>
      </c>
      <c r="D160" s="25" t="s">
        <v>142</v>
      </c>
      <c r="E160" s="83"/>
      <c r="F160" s="61">
        <f t="shared" ref="F160:J160" si="95">SUM(F161)</f>
        <v>135401.73000000001</v>
      </c>
      <c r="G160" s="26">
        <f t="shared" si="95"/>
        <v>158106.26999999999</v>
      </c>
      <c r="H160" s="54">
        <f t="shared" si="95"/>
        <v>293508</v>
      </c>
      <c r="I160" s="68">
        <f t="shared" si="95"/>
        <v>517531.8</v>
      </c>
      <c r="J160" s="61">
        <f t="shared" si="95"/>
        <v>224023.8</v>
      </c>
      <c r="K160" s="68">
        <f t="shared" si="82"/>
        <v>76.326301157038301</v>
      </c>
    </row>
    <row r="161" spans="1:11" ht="15" x14ac:dyDescent="0.25">
      <c r="A161" s="18"/>
      <c r="B161" s="27"/>
      <c r="C161" s="23"/>
      <c r="D161" s="28">
        <v>31501</v>
      </c>
      <c r="E161" s="84" t="s">
        <v>143</v>
      </c>
      <c r="F161" s="62">
        <v>135401.73000000001</v>
      </c>
      <c r="G161" s="29">
        <v>158106.26999999999</v>
      </c>
      <c r="H161" s="55">
        <f t="shared" si="81"/>
        <v>293508</v>
      </c>
      <c r="I161" s="69">
        <v>517531.8</v>
      </c>
      <c r="J161" s="62">
        <f t="shared" si="85"/>
        <v>224023.8</v>
      </c>
      <c r="K161" s="69">
        <f t="shared" si="82"/>
        <v>76.326301157038301</v>
      </c>
    </row>
    <row r="162" spans="1:11" ht="15" hidden="1" x14ac:dyDescent="0.25">
      <c r="A162" s="18"/>
      <c r="B162" s="23"/>
      <c r="C162" s="24">
        <v>31600</v>
      </c>
      <c r="D162" s="25" t="s">
        <v>144</v>
      </c>
      <c r="E162" s="83"/>
      <c r="F162" s="61">
        <f t="shared" ref="F162:J162" si="96">SUM(F163)</f>
        <v>0</v>
      </c>
      <c r="G162" s="26">
        <f t="shared" si="96"/>
        <v>0</v>
      </c>
      <c r="H162" s="54">
        <f t="shared" si="96"/>
        <v>0</v>
      </c>
      <c r="I162" s="68">
        <f t="shared" si="96"/>
        <v>0</v>
      </c>
      <c r="J162" s="61">
        <f t="shared" si="96"/>
        <v>0</v>
      </c>
      <c r="K162" s="68" t="e">
        <f t="shared" si="82"/>
        <v>#DIV/0!</v>
      </c>
    </row>
    <row r="163" spans="1:11" ht="30" hidden="1" x14ac:dyDescent="0.25">
      <c r="A163" s="18"/>
      <c r="B163" s="27"/>
      <c r="C163" s="23"/>
      <c r="D163" s="28">
        <v>31601</v>
      </c>
      <c r="E163" s="84" t="s">
        <v>144</v>
      </c>
      <c r="F163" s="62">
        <v>0</v>
      </c>
      <c r="G163" s="29">
        <v>0</v>
      </c>
      <c r="H163" s="55">
        <f t="shared" si="81"/>
        <v>0</v>
      </c>
      <c r="I163" s="69"/>
      <c r="J163" s="62">
        <f t="shared" si="85"/>
        <v>0</v>
      </c>
      <c r="K163" s="69" t="e">
        <f t="shared" si="82"/>
        <v>#DIV/0!</v>
      </c>
    </row>
    <row r="164" spans="1:11" ht="15" x14ac:dyDescent="0.25">
      <c r="A164" s="18"/>
      <c r="B164" s="23"/>
      <c r="C164" s="24">
        <v>31700</v>
      </c>
      <c r="D164" s="25" t="s">
        <v>145</v>
      </c>
      <c r="E164" s="83"/>
      <c r="F164" s="61">
        <f t="shared" ref="F164:J164" si="97">SUM(F165)</f>
        <v>1405327.06</v>
      </c>
      <c r="G164" s="26">
        <f t="shared" si="97"/>
        <v>1570069.31</v>
      </c>
      <c r="H164" s="54">
        <f t="shared" si="97"/>
        <v>2975396.37</v>
      </c>
      <c r="I164" s="68">
        <f t="shared" si="97"/>
        <v>3715030.8</v>
      </c>
      <c r="J164" s="61">
        <f t="shared" si="97"/>
        <v>739634.4299999997</v>
      </c>
      <c r="K164" s="68">
        <f t="shared" si="82"/>
        <v>24.85834954487089</v>
      </c>
    </row>
    <row r="165" spans="1:11" ht="30" x14ac:dyDescent="0.25">
      <c r="A165" s="18"/>
      <c r="B165" s="27"/>
      <c r="C165" s="23"/>
      <c r="D165" s="28">
        <v>31701</v>
      </c>
      <c r="E165" s="84" t="s">
        <v>145</v>
      </c>
      <c r="F165" s="62">
        <v>1405327.06</v>
      </c>
      <c r="G165" s="29">
        <v>1570069.31</v>
      </c>
      <c r="H165" s="55">
        <f t="shared" si="81"/>
        <v>2975396.37</v>
      </c>
      <c r="I165" s="69">
        <v>3715030.8</v>
      </c>
      <c r="J165" s="62">
        <f t="shared" si="85"/>
        <v>739634.4299999997</v>
      </c>
      <c r="K165" s="69">
        <f t="shared" si="82"/>
        <v>24.85834954487089</v>
      </c>
    </row>
    <row r="166" spans="1:11" ht="15" x14ac:dyDescent="0.25">
      <c r="A166" s="18"/>
      <c r="B166" s="23"/>
      <c r="C166" s="24">
        <v>31800</v>
      </c>
      <c r="D166" s="25" t="s">
        <v>146</v>
      </c>
      <c r="E166" s="83"/>
      <c r="F166" s="61">
        <f t="shared" ref="F166:J166" si="98">SUM(F167)</f>
        <v>630292.51</v>
      </c>
      <c r="G166" s="26">
        <f t="shared" si="98"/>
        <v>264315.42000000004</v>
      </c>
      <c r="H166" s="54">
        <f t="shared" si="98"/>
        <v>894607.93</v>
      </c>
      <c r="I166" s="68">
        <f t="shared" si="98"/>
        <v>983071.56</v>
      </c>
      <c r="J166" s="61">
        <f t="shared" si="98"/>
        <v>88463.63</v>
      </c>
      <c r="K166" s="68">
        <f t="shared" si="82"/>
        <v>9.8885363110966296</v>
      </c>
    </row>
    <row r="167" spans="1:11" ht="15" x14ac:dyDescent="0.25">
      <c r="A167" s="18"/>
      <c r="B167" s="27"/>
      <c r="C167" s="23"/>
      <c r="D167" s="28">
        <v>31801</v>
      </c>
      <c r="E167" s="84" t="s">
        <v>147</v>
      </c>
      <c r="F167" s="62">
        <v>630292.51</v>
      </c>
      <c r="G167" s="29">
        <v>264315.42000000004</v>
      </c>
      <c r="H167" s="55">
        <f t="shared" si="81"/>
        <v>894607.93</v>
      </c>
      <c r="I167" s="69">
        <v>983071.56</v>
      </c>
      <c r="J167" s="62">
        <f t="shared" si="85"/>
        <v>88463.63</v>
      </c>
      <c r="K167" s="69">
        <f t="shared" si="82"/>
        <v>9.8885363110966296</v>
      </c>
    </row>
    <row r="168" spans="1:11" ht="15" x14ac:dyDescent="0.25">
      <c r="A168" s="18"/>
      <c r="B168" s="19">
        <v>32000</v>
      </c>
      <c r="C168" s="20" t="s">
        <v>148</v>
      </c>
      <c r="D168" s="21"/>
      <c r="E168" s="82"/>
      <c r="F168" s="60">
        <f t="shared" ref="F168:J168" si="99">SUM(F169,F171,F173,F175,F177)</f>
        <v>17151233.299999997</v>
      </c>
      <c r="G168" s="22">
        <f t="shared" si="99"/>
        <v>11264855.550000001</v>
      </c>
      <c r="H168" s="53">
        <f t="shared" si="99"/>
        <v>28416088.849999998</v>
      </c>
      <c r="I168" s="67">
        <f t="shared" si="99"/>
        <v>38230188.120000005</v>
      </c>
      <c r="J168" s="60">
        <f t="shared" si="99"/>
        <v>9814099.2700000014</v>
      </c>
      <c r="K168" s="67">
        <f t="shared" si="82"/>
        <v>34.537121986793096</v>
      </c>
    </row>
    <row r="169" spans="1:11" ht="15" x14ac:dyDescent="0.25">
      <c r="A169" s="18"/>
      <c r="B169" s="23"/>
      <c r="C169" s="24">
        <v>32200</v>
      </c>
      <c r="D169" s="25" t="s">
        <v>149</v>
      </c>
      <c r="E169" s="83"/>
      <c r="F169" s="61">
        <f t="shared" ref="F169:J169" si="100">SUM(F170)</f>
        <v>7978665.5300000003</v>
      </c>
      <c r="G169" s="26">
        <f t="shared" si="100"/>
        <v>3715462.74</v>
      </c>
      <c r="H169" s="54">
        <f t="shared" si="100"/>
        <v>11694128.27</v>
      </c>
      <c r="I169" s="68">
        <f t="shared" si="100"/>
        <v>17535571.920000002</v>
      </c>
      <c r="J169" s="61">
        <f t="shared" si="100"/>
        <v>5841443.6500000022</v>
      </c>
      <c r="K169" s="68">
        <f t="shared" si="82"/>
        <v>49.95193754617506</v>
      </c>
    </row>
    <row r="170" spans="1:11" ht="15" x14ac:dyDescent="0.25">
      <c r="A170" s="18"/>
      <c r="B170" s="27"/>
      <c r="C170" s="23"/>
      <c r="D170" s="28">
        <v>32201</v>
      </c>
      <c r="E170" s="84" t="s">
        <v>150</v>
      </c>
      <c r="F170" s="62">
        <v>7978665.5300000003</v>
      </c>
      <c r="G170" s="29">
        <v>3715462.74</v>
      </c>
      <c r="H170" s="55">
        <f t="shared" si="81"/>
        <v>11694128.27</v>
      </c>
      <c r="I170" s="69">
        <v>17535571.920000002</v>
      </c>
      <c r="J170" s="62">
        <f t="shared" si="85"/>
        <v>5841443.6500000022</v>
      </c>
      <c r="K170" s="69">
        <f t="shared" si="82"/>
        <v>49.95193754617506</v>
      </c>
    </row>
    <row r="171" spans="1:11" ht="15" x14ac:dyDescent="0.25">
      <c r="A171" s="18"/>
      <c r="B171" s="23"/>
      <c r="C171" s="24">
        <v>32300</v>
      </c>
      <c r="D171" s="25" t="s">
        <v>151</v>
      </c>
      <c r="E171" s="83"/>
      <c r="F171" s="61">
        <f t="shared" ref="F171:J171" si="101">SUM(F172)</f>
        <v>5053543.08</v>
      </c>
      <c r="G171" s="26">
        <f t="shared" si="101"/>
        <v>4523625.8899999997</v>
      </c>
      <c r="H171" s="54">
        <f t="shared" si="101"/>
        <v>9577168.9699999988</v>
      </c>
      <c r="I171" s="68">
        <f t="shared" si="101"/>
        <v>13398268.199999999</v>
      </c>
      <c r="J171" s="61">
        <f t="shared" si="101"/>
        <v>3821099.2300000004</v>
      </c>
      <c r="K171" s="68">
        <f t="shared" si="82"/>
        <v>39.898003699938926</v>
      </c>
    </row>
    <row r="172" spans="1:11" ht="45" x14ac:dyDescent="0.25">
      <c r="A172" s="18"/>
      <c r="B172" s="27"/>
      <c r="C172" s="23"/>
      <c r="D172" s="28">
        <v>32301</v>
      </c>
      <c r="E172" s="84" t="s">
        <v>152</v>
      </c>
      <c r="F172" s="62">
        <v>5053543.08</v>
      </c>
      <c r="G172" s="29">
        <v>4523625.8899999997</v>
      </c>
      <c r="H172" s="55">
        <f t="shared" si="81"/>
        <v>9577168.9699999988</v>
      </c>
      <c r="I172" s="69">
        <v>13398268.199999999</v>
      </c>
      <c r="J172" s="62">
        <f t="shared" si="85"/>
        <v>3821099.2300000004</v>
      </c>
      <c r="K172" s="69">
        <f t="shared" si="82"/>
        <v>39.898003699938926</v>
      </c>
    </row>
    <row r="173" spans="1:11" ht="15" hidden="1" x14ac:dyDescent="0.25">
      <c r="A173" s="18"/>
      <c r="B173" s="23"/>
      <c r="C173" s="24">
        <v>32600</v>
      </c>
      <c r="D173" s="25" t="s">
        <v>153</v>
      </c>
      <c r="E173" s="83"/>
      <c r="F173" s="61">
        <f t="shared" ref="F173:J173" si="102">SUM(F174)</f>
        <v>0</v>
      </c>
      <c r="G173" s="26">
        <f t="shared" si="102"/>
        <v>0</v>
      </c>
      <c r="H173" s="54">
        <f t="shared" si="102"/>
        <v>0</v>
      </c>
      <c r="I173" s="68">
        <f t="shared" si="102"/>
        <v>0</v>
      </c>
      <c r="J173" s="61">
        <f t="shared" si="102"/>
        <v>0</v>
      </c>
      <c r="K173" s="68" t="e">
        <f t="shared" si="82"/>
        <v>#DIV/0!</v>
      </c>
    </row>
    <row r="174" spans="1:11" ht="30" hidden="1" x14ac:dyDescent="0.25">
      <c r="A174" s="18"/>
      <c r="B174" s="27"/>
      <c r="C174" s="23"/>
      <c r="D174" s="34">
        <v>32601</v>
      </c>
      <c r="E174" s="87" t="s">
        <v>154</v>
      </c>
      <c r="F174" s="62">
        <v>0</v>
      </c>
      <c r="G174" s="29">
        <v>0</v>
      </c>
      <c r="H174" s="55">
        <f t="shared" si="81"/>
        <v>0</v>
      </c>
      <c r="I174" s="69"/>
      <c r="J174" s="62">
        <f t="shared" si="85"/>
        <v>0</v>
      </c>
      <c r="K174" s="69" t="e">
        <f t="shared" si="82"/>
        <v>#DIV/0!</v>
      </c>
    </row>
    <row r="175" spans="1:11" ht="15" x14ac:dyDescent="0.25">
      <c r="A175" s="18"/>
      <c r="B175" s="23"/>
      <c r="C175" s="24">
        <v>32700</v>
      </c>
      <c r="D175" s="25" t="s">
        <v>155</v>
      </c>
      <c r="E175" s="83"/>
      <c r="F175" s="61">
        <f t="shared" ref="F175:J175" si="103">SUM(F176)</f>
        <v>3994517.47</v>
      </c>
      <c r="G175" s="26">
        <f t="shared" si="103"/>
        <v>2816530.44</v>
      </c>
      <c r="H175" s="54">
        <f t="shared" si="103"/>
        <v>6811047.9100000001</v>
      </c>
      <c r="I175" s="68">
        <f t="shared" si="103"/>
        <v>6634028.04</v>
      </c>
      <c r="J175" s="61">
        <f t="shared" si="103"/>
        <v>-177019.87000000011</v>
      </c>
      <c r="K175" s="68">
        <f t="shared" si="82"/>
        <v>-2.5990107886350273</v>
      </c>
    </row>
    <row r="176" spans="1:11" ht="15" x14ac:dyDescent="0.25">
      <c r="A176" s="18"/>
      <c r="B176" s="27"/>
      <c r="C176" s="23"/>
      <c r="D176" s="28">
        <v>32701</v>
      </c>
      <c r="E176" s="84" t="s">
        <v>155</v>
      </c>
      <c r="F176" s="62">
        <v>3994517.47</v>
      </c>
      <c r="G176" s="29">
        <v>2816530.44</v>
      </c>
      <c r="H176" s="55">
        <f t="shared" si="81"/>
        <v>6811047.9100000001</v>
      </c>
      <c r="I176" s="69">
        <v>6634028.04</v>
      </c>
      <c r="J176" s="62">
        <f t="shared" si="85"/>
        <v>-177019.87000000011</v>
      </c>
      <c r="K176" s="69">
        <f t="shared" si="82"/>
        <v>-2.5990107886350273</v>
      </c>
    </row>
    <row r="177" spans="1:11" ht="15" x14ac:dyDescent="0.25">
      <c r="A177" s="18"/>
      <c r="B177" s="23"/>
      <c r="C177" s="24">
        <v>32900</v>
      </c>
      <c r="D177" s="25" t="s">
        <v>156</v>
      </c>
      <c r="E177" s="83"/>
      <c r="F177" s="61">
        <f t="shared" ref="F177:J177" si="104">SUM(F178)</f>
        <v>124507.22</v>
      </c>
      <c r="G177" s="26">
        <f t="shared" si="104"/>
        <v>209236.48000000001</v>
      </c>
      <c r="H177" s="54">
        <f t="shared" si="104"/>
        <v>333743.7</v>
      </c>
      <c r="I177" s="68">
        <f t="shared" si="104"/>
        <v>662319.96</v>
      </c>
      <c r="J177" s="61">
        <f t="shared" si="104"/>
        <v>328576.25999999995</v>
      </c>
      <c r="K177" s="68">
        <f t="shared" si="82"/>
        <v>98.451674143961355</v>
      </c>
    </row>
    <row r="178" spans="1:11" ht="15" x14ac:dyDescent="0.25">
      <c r="A178" s="18"/>
      <c r="B178" s="27"/>
      <c r="C178" s="23"/>
      <c r="D178" s="28">
        <v>32901</v>
      </c>
      <c r="E178" s="84" t="s">
        <v>156</v>
      </c>
      <c r="F178" s="62">
        <v>124507.22</v>
      </c>
      <c r="G178" s="29">
        <v>209236.48000000001</v>
      </c>
      <c r="H178" s="55">
        <f t="shared" si="81"/>
        <v>333743.7</v>
      </c>
      <c r="I178" s="69">
        <v>662319.96</v>
      </c>
      <c r="J178" s="62">
        <f t="shared" si="85"/>
        <v>328576.25999999995</v>
      </c>
      <c r="K178" s="69">
        <f t="shared" si="82"/>
        <v>98.451674143961355</v>
      </c>
    </row>
    <row r="179" spans="1:11" ht="15" x14ac:dyDescent="0.25">
      <c r="A179" s="18"/>
      <c r="B179" s="19">
        <v>33000</v>
      </c>
      <c r="C179" s="20" t="s">
        <v>157</v>
      </c>
      <c r="D179" s="21"/>
      <c r="E179" s="82"/>
      <c r="F179" s="60">
        <f t="shared" ref="F179:J179" si="105">SUM(F180,F182,F184,F187,F189,F194,F196)</f>
        <v>37092092.280000001</v>
      </c>
      <c r="G179" s="22">
        <f t="shared" si="105"/>
        <v>25122246.75</v>
      </c>
      <c r="H179" s="53">
        <f t="shared" si="105"/>
        <v>62214339.030000001</v>
      </c>
      <c r="I179" s="67">
        <f t="shared" si="105"/>
        <v>65317410.799999997</v>
      </c>
      <c r="J179" s="60">
        <f t="shared" si="105"/>
        <v>3103071.7700000033</v>
      </c>
      <c r="K179" s="67">
        <f t="shared" si="82"/>
        <v>4.9877115442851334</v>
      </c>
    </row>
    <row r="180" spans="1:11" ht="15" x14ac:dyDescent="0.25">
      <c r="A180" s="18"/>
      <c r="B180" s="23"/>
      <c r="C180" s="24">
        <v>33100</v>
      </c>
      <c r="D180" s="25" t="s">
        <v>158</v>
      </c>
      <c r="E180" s="83"/>
      <c r="F180" s="61">
        <f t="shared" ref="F180:J180" si="106">SUM(F181)</f>
        <v>24038454.399999999</v>
      </c>
      <c r="G180" s="26">
        <f t="shared" si="106"/>
        <v>11411545</v>
      </c>
      <c r="H180" s="54">
        <f t="shared" si="106"/>
        <v>35449999.399999999</v>
      </c>
      <c r="I180" s="68">
        <f t="shared" si="106"/>
        <v>34646400</v>
      </c>
      <c r="J180" s="61">
        <f t="shared" si="106"/>
        <v>-803599.39999999851</v>
      </c>
      <c r="K180" s="68">
        <f t="shared" si="82"/>
        <v>-2.2668530708071017</v>
      </c>
    </row>
    <row r="181" spans="1:11" ht="30" x14ac:dyDescent="0.25">
      <c r="A181" s="18"/>
      <c r="B181" s="27"/>
      <c r="C181" s="23"/>
      <c r="D181" s="28">
        <v>33101</v>
      </c>
      <c r="E181" s="84" t="s">
        <v>159</v>
      </c>
      <c r="F181" s="62">
        <v>24038454.399999999</v>
      </c>
      <c r="G181" s="29">
        <v>11411545</v>
      </c>
      <c r="H181" s="55">
        <f t="shared" si="81"/>
        <v>35449999.399999999</v>
      </c>
      <c r="I181" s="69">
        <v>34646400</v>
      </c>
      <c r="J181" s="62">
        <f t="shared" si="85"/>
        <v>-803599.39999999851</v>
      </c>
      <c r="K181" s="69">
        <f t="shared" si="82"/>
        <v>-2.2668530708071017</v>
      </c>
    </row>
    <row r="182" spans="1:11" ht="15" x14ac:dyDescent="0.25">
      <c r="A182" s="18"/>
      <c r="B182" s="23"/>
      <c r="C182" s="24">
        <v>33200</v>
      </c>
      <c r="D182" s="25" t="s">
        <v>160</v>
      </c>
      <c r="E182" s="83"/>
      <c r="F182" s="61">
        <f t="shared" ref="F182:J182" si="107">SUM(F183)</f>
        <v>0</v>
      </c>
      <c r="G182" s="26">
        <f t="shared" si="107"/>
        <v>0</v>
      </c>
      <c r="H182" s="54">
        <f t="shared" si="107"/>
        <v>0</v>
      </c>
      <c r="I182" s="68">
        <f t="shared" si="107"/>
        <v>1500000</v>
      </c>
      <c r="J182" s="61">
        <f t="shared" si="107"/>
        <v>1500000</v>
      </c>
      <c r="K182" s="68" t="e">
        <f t="shared" si="82"/>
        <v>#DIV/0!</v>
      </c>
    </row>
    <row r="183" spans="1:11" ht="30" x14ac:dyDescent="0.25">
      <c r="A183" s="18"/>
      <c r="B183" s="27"/>
      <c r="C183" s="23"/>
      <c r="D183" s="28">
        <v>33201</v>
      </c>
      <c r="E183" s="84" t="s">
        <v>161</v>
      </c>
      <c r="F183" s="62">
        <v>0</v>
      </c>
      <c r="G183" s="29">
        <v>0</v>
      </c>
      <c r="H183" s="55">
        <f t="shared" si="81"/>
        <v>0</v>
      </c>
      <c r="I183" s="69">
        <v>1500000</v>
      </c>
      <c r="J183" s="62">
        <f t="shared" si="85"/>
        <v>1500000</v>
      </c>
      <c r="K183" s="69" t="e">
        <f t="shared" si="82"/>
        <v>#DIV/0!</v>
      </c>
    </row>
    <row r="184" spans="1:11" ht="15" x14ac:dyDescent="0.25">
      <c r="A184" s="18"/>
      <c r="B184" s="23"/>
      <c r="C184" s="24">
        <v>33300</v>
      </c>
      <c r="D184" s="25" t="s">
        <v>162</v>
      </c>
      <c r="E184" s="83"/>
      <c r="F184" s="61">
        <f t="shared" ref="F184:J184" si="108">SUM(F185:F186)</f>
        <v>0</v>
      </c>
      <c r="G184" s="26">
        <f t="shared" si="108"/>
        <v>3350000</v>
      </c>
      <c r="H184" s="54">
        <f t="shared" si="108"/>
        <v>3350000</v>
      </c>
      <c r="I184" s="68">
        <f t="shared" si="108"/>
        <v>2900000</v>
      </c>
      <c r="J184" s="61">
        <f t="shared" si="108"/>
        <v>-450000</v>
      </c>
      <c r="K184" s="68">
        <f t="shared" si="82"/>
        <v>-13.432835820895519</v>
      </c>
    </row>
    <row r="185" spans="1:11" ht="30" x14ac:dyDescent="0.25">
      <c r="A185" s="18"/>
      <c r="B185" s="27"/>
      <c r="C185" s="23"/>
      <c r="D185" s="34">
        <v>33301</v>
      </c>
      <c r="E185" s="87" t="s">
        <v>163</v>
      </c>
      <c r="F185" s="62">
        <v>0</v>
      </c>
      <c r="G185" s="29">
        <v>3160000</v>
      </c>
      <c r="H185" s="55">
        <f t="shared" si="81"/>
        <v>3160000</v>
      </c>
      <c r="I185" s="69">
        <v>2900000</v>
      </c>
      <c r="J185" s="62">
        <f t="shared" si="85"/>
        <v>-260000</v>
      </c>
      <c r="K185" s="69">
        <f t="shared" si="82"/>
        <v>-8.2278481012658204</v>
      </c>
    </row>
    <row r="186" spans="1:11" ht="30" x14ac:dyDescent="0.25">
      <c r="A186" s="18"/>
      <c r="B186" s="27"/>
      <c r="C186" s="23"/>
      <c r="D186" s="34">
        <v>33302</v>
      </c>
      <c r="E186" s="87" t="s">
        <v>164</v>
      </c>
      <c r="F186" s="62">
        <v>0</v>
      </c>
      <c r="G186" s="29">
        <v>190000</v>
      </c>
      <c r="H186" s="55">
        <f t="shared" si="81"/>
        <v>190000</v>
      </c>
      <c r="I186" s="69"/>
      <c r="J186" s="62">
        <f t="shared" si="85"/>
        <v>-190000</v>
      </c>
      <c r="K186" s="69">
        <f t="shared" si="82"/>
        <v>-100</v>
      </c>
    </row>
    <row r="187" spans="1:11" ht="15" x14ac:dyDescent="0.25">
      <c r="A187" s="18"/>
      <c r="B187" s="23"/>
      <c r="C187" s="24">
        <v>33400</v>
      </c>
      <c r="D187" s="25" t="s">
        <v>165</v>
      </c>
      <c r="E187" s="83"/>
      <c r="F187" s="61">
        <f t="shared" ref="F187:J187" si="109">SUM(F188)</f>
        <v>243911.51</v>
      </c>
      <c r="G187" s="26">
        <f t="shared" si="109"/>
        <v>881234.4</v>
      </c>
      <c r="H187" s="54">
        <f t="shared" si="109"/>
        <v>1125145.9100000001</v>
      </c>
      <c r="I187" s="68">
        <f t="shared" ref="I187" si="110">SUM(I188)</f>
        <v>1186027.2</v>
      </c>
      <c r="J187" s="61">
        <f t="shared" si="109"/>
        <v>60881.289999999804</v>
      </c>
      <c r="K187" s="68">
        <f t="shared" si="82"/>
        <v>5.4109684316409954</v>
      </c>
    </row>
    <row r="188" spans="1:11" ht="15" x14ac:dyDescent="0.25">
      <c r="A188" s="18"/>
      <c r="B188" s="27"/>
      <c r="C188" s="23"/>
      <c r="D188" s="28">
        <v>33401</v>
      </c>
      <c r="E188" s="84" t="s">
        <v>165</v>
      </c>
      <c r="F188" s="62">
        <v>243911.51</v>
      </c>
      <c r="G188" s="29">
        <v>881234.4</v>
      </c>
      <c r="H188" s="55">
        <f t="shared" si="81"/>
        <v>1125145.9100000001</v>
      </c>
      <c r="I188" s="69">
        <v>1186027.2</v>
      </c>
      <c r="J188" s="62">
        <f t="shared" si="85"/>
        <v>60881.289999999804</v>
      </c>
      <c r="K188" s="69">
        <f t="shared" si="82"/>
        <v>5.4109684316409954</v>
      </c>
    </row>
    <row r="189" spans="1:11" ht="15" x14ac:dyDescent="0.25">
      <c r="A189" s="18"/>
      <c r="B189" s="23"/>
      <c r="C189" s="24">
        <v>33600</v>
      </c>
      <c r="D189" s="25" t="s">
        <v>166</v>
      </c>
      <c r="E189" s="83"/>
      <c r="F189" s="61">
        <f t="shared" ref="F189:J189" si="111">SUM(F190:F193)</f>
        <v>406511</v>
      </c>
      <c r="G189" s="26">
        <f t="shared" si="111"/>
        <v>773282</v>
      </c>
      <c r="H189" s="54">
        <f t="shared" si="111"/>
        <v>1179793</v>
      </c>
      <c r="I189" s="68">
        <f t="shared" si="111"/>
        <v>966211.8</v>
      </c>
      <c r="J189" s="61">
        <f t="shared" si="111"/>
        <v>-213581.19999999998</v>
      </c>
      <c r="K189" s="68">
        <f t="shared" si="82"/>
        <v>-18.103277439347409</v>
      </c>
    </row>
    <row r="190" spans="1:11" ht="30" x14ac:dyDescent="0.25">
      <c r="A190" s="18"/>
      <c r="B190" s="27"/>
      <c r="C190" s="23"/>
      <c r="D190" s="28">
        <v>33601</v>
      </c>
      <c r="E190" s="84" t="s">
        <v>167</v>
      </c>
      <c r="F190" s="62">
        <v>2526</v>
      </c>
      <c r="G190" s="29">
        <v>2474</v>
      </c>
      <c r="H190" s="55">
        <f t="shared" si="81"/>
        <v>5000</v>
      </c>
      <c r="I190" s="69">
        <v>3999.96</v>
      </c>
      <c r="J190" s="62">
        <f t="shared" si="85"/>
        <v>-1000.04</v>
      </c>
      <c r="K190" s="69">
        <f t="shared" si="82"/>
        <v>-20.000799999999998</v>
      </c>
    </row>
    <row r="191" spans="1:11" ht="15" x14ac:dyDescent="0.25">
      <c r="A191" s="18"/>
      <c r="B191" s="27"/>
      <c r="C191" s="23"/>
      <c r="D191" s="28">
        <v>33602</v>
      </c>
      <c r="E191" s="84" t="s">
        <v>168</v>
      </c>
      <c r="F191" s="62">
        <v>41136.120000000003</v>
      </c>
      <c r="G191" s="29">
        <v>122614.88</v>
      </c>
      <c r="H191" s="55">
        <f t="shared" si="81"/>
        <v>163751</v>
      </c>
      <c r="I191" s="69">
        <v>391750.8</v>
      </c>
      <c r="J191" s="62">
        <f t="shared" si="85"/>
        <v>227999.8</v>
      </c>
      <c r="K191" s="69">
        <f t="shared" si="82"/>
        <v>139.23566878980893</v>
      </c>
    </row>
    <row r="192" spans="1:11" ht="30" x14ac:dyDescent="0.25">
      <c r="A192" s="18"/>
      <c r="B192" s="27"/>
      <c r="C192" s="23"/>
      <c r="D192" s="28">
        <v>33603</v>
      </c>
      <c r="E192" s="84" t="s">
        <v>169</v>
      </c>
      <c r="F192" s="62"/>
      <c r="G192" s="29">
        <v>400000</v>
      </c>
      <c r="H192" s="55">
        <f t="shared" si="81"/>
        <v>400000</v>
      </c>
      <c r="I192" s="69"/>
      <c r="J192" s="62">
        <f t="shared" si="85"/>
        <v>-400000</v>
      </c>
      <c r="K192" s="69">
        <f t="shared" si="82"/>
        <v>-100</v>
      </c>
    </row>
    <row r="193" spans="1:11" ht="15" x14ac:dyDescent="0.25">
      <c r="A193" s="18"/>
      <c r="B193" s="27"/>
      <c r="C193" s="23"/>
      <c r="D193" s="28">
        <v>33604</v>
      </c>
      <c r="E193" s="84" t="s">
        <v>170</v>
      </c>
      <c r="F193" s="62">
        <v>362848.88</v>
      </c>
      <c r="G193" s="29">
        <v>248193.12</v>
      </c>
      <c r="H193" s="55">
        <f t="shared" si="81"/>
        <v>611042</v>
      </c>
      <c r="I193" s="69">
        <v>570461.04</v>
      </c>
      <c r="J193" s="62">
        <f t="shared" si="85"/>
        <v>-40580.959999999963</v>
      </c>
      <c r="K193" s="69">
        <f t="shared" si="82"/>
        <v>-6.6412717947375199</v>
      </c>
    </row>
    <row r="194" spans="1:11" ht="15" x14ac:dyDescent="0.25">
      <c r="A194" s="18"/>
      <c r="B194" s="23"/>
      <c r="C194" s="24">
        <v>33800</v>
      </c>
      <c r="D194" s="25" t="s">
        <v>171</v>
      </c>
      <c r="E194" s="83"/>
      <c r="F194" s="61">
        <f t="shared" ref="F194:J194" si="112">SUM(F195)</f>
        <v>12403215.370000001</v>
      </c>
      <c r="G194" s="26">
        <f t="shared" si="112"/>
        <v>8686185.3499999996</v>
      </c>
      <c r="H194" s="54">
        <f t="shared" si="112"/>
        <v>21089400.719999999</v>
      </c>
      <c r="I194" s="68">
        <f t="shared" ref="I194" si="113">SUM(I195)</f>
        <v>24118771.800000001</v>
      </c>
      <c r="J194" s="61">
        <f t="shared" si="112"/>
        <v>3029371.0800000019</v>
      </c>
      <c r="K194" s="68">
        <f t="shared" si="82"/>
        <v>14.364424671048695</v>
      </c>
    </row>
    <row r="195" spans="1:11" ht="15" x14ac:dyDescent="0.25">
      <c r="A195" s="18"/>
      <c r="B195" s="27"/>
      <c r="C195" s="23"/>
      <c r="D195" s="28">
        <v>33801</v>
      </c>
      <c r="E195" s="84" t="s">
        <v>172</v>
      </c>
      <c r="F195" s="62">
        <v>12403215.370000001</v>
      </c>
      <c r="G195" s="29">
        <v>8686185.3499999996</v>
      </c>
      <c r="H195" s="55">
        <f t="shared" si="81"/>
        <v>21089400.719999999</v>
      </c>
      <c r="I195" s="69">
        <v>24118771.800000001</v>
      </c>
      <c r="J195" s="62">
        <f t="shared" si="85"/>
        <v>3029371.0800000019</v>
      </c>
      <c r="K195" s="69">
        <f t="shared" si="82"/>
        <v>14.364424671048695</v>
      </c>
    </row>
    <row r="196" spans="1:11" ht="15" x14ac:dyDescent="0.25">
      <c r="A196" s="18"/>
      <c r="B196" s="23"/>
      <c r="C196" s="24">
        <v>33900</v>
      </c>
      <c r="D196" s="25" t="s">
        <v>173</v>
      </c>
      <c r="E196" s="83"/>
      <c r="F196" s="61">
        <f t="shared" ref="F196:J196" si="114">SUM(F197)</f>
        <v>0</v>
      </c>
      <c r="G196" s="26">
        <f t="shared" si="114"/>
        <v>20000</v>
      </c>
      <c r="H196" s="54">
        <f t="shared" si="114"/>
        <v>20000</v>
      </c>
      <c r="I196" s="68">
        <f t="shared" ref="I196" si="115">SUM(I197)</f>
        <v>0</v>
      </c>
      <c r="J196" s="61">
        <f t="shared" si="114"/>
        <v>-20000</v>
      </c>
      <c r="K196" s="68">
        <f t="shared" si="82"/>
        <v>-100</v>
      </c>
    </row>
    <row r="197" spans="1:11" ht="15" x14ac:dyDescent="0.25">
      <c r="A197" s="18"/>
      <c r="B197" s="27"/>
      <c r="C197" s="32"/>
      <c r="D197" s="33">
        <v>33902</v>
      </c>
      <c r="E197" s="87" t="s">
        <v>174</v>
      </c>
      <c r="F197" s="62"/>
      <c r="G197" s="29">
        <v>20000</v>
      </c>
      <c r="H197" s="55">
        <f t="shared" si="81"/>
        <v>20000</v>
      </c>
      <c r="I197" s="69"/>
      <c r="J197" s="62">
        <f t="shared" si="85"/>
        <v>-20000</v>
      </c>
      <c r="K197" s="69">
        <f t="shared" si="82"/>
        <v>-100</v>
      </c>
    </row>
    <row r="198" spans="1:11" ht="15" x14ac:dyDescent="0.25">
      <c r="A198" s="18"/>
      <c r="B198" s="19">
        <v>34000</v>
      </c>
      <c r="C198" s="20" t="s">
        <v>175</v>
      </c>
      <c r="D198" s="21"/>
      <c r="E198" s="82"/>
      <c r="F198" s="60">
        <f t="shared" ref="F198:J198" si="116">SUM(F199,F202,F204,F206)</f>
        <v>1623481.12</v>
      </c>
      <c r="G198" s="22">
        <f t="shared" si="116"/>
        <v>1139420.1599999999</v>
      </c>
      <c r="H198" s="53">
        <f t="shared" si="116"/>
        <v>2762901.2800000003</v>
      </c>
      <c r="I198" s="67">
        <f t="shared" si="116"/>
        <v>2762623.08</v>
      </c>
      <c r="J198" s="60">
        <f t="shared" si="116"/>
        <v>-278.20000000006985</v>
      </c>
      <c r="K198" s="67">
        <f t="shared" si="82"/>
        <v>-1.006912559685702E-2</v>
      </c>
    </row>
    <row r="199" spans="1:11" ht="15" x14ac:dyDescent="0.25">
      <c r="A199" s="18"/>
      <c r="B199" s="23"/>
      <c r="C199" s="24">
        <v>34100</v>
      </c>
      <c r="D199" s="25" t="s">
        <v>176</v>
      </c>
      <c r="E199" s="83"/>
      <c r="F199" s="61">
        <f t="shared" ref="F199:J199" si="117">SUM(F200:F201)</f>
        <v>228775.03999999998</v>
      </c>
      <c r="G199" s="26">
        <f t="shared" si="117"/>
        <v>752225</v>
      </c>
      <c r="H199" s="54">
        <f t="shared" si="117"/>
        <v>981000.04</v>
      </c>
      <c r="I199" s="68">
        <f t="shared" si="117"/>
        <v>925000.08</v>
      </c>
      <c r="J199" s="61">
        <f t="shared" si="117"/>
        <v>-55999.960000000079</v>
      </c>
      <c r="K199" s="68">
        <f t="shared" si="82"/>
        <v>-5.7084564440996388</v>
      </c>
    </row>
    <row r="200" spans="1:11" ht="30" x14ac:dyDescent="0.25">
      <c r="A200" s="18"/>
      <c r="B200" s="27"/>
      <c r="C200" s="23"/>
      <c r="D200" s="28">
        <v>34101</v>
      </c>
      <c r="E200" s="84" t="s">
        <v>177</v>
      </c>
      <c r="F200" s="62">
        <v>228775.03999999998</v>
      </c>
      <c r="G200" s="29">
        <v>752225</v>
      </c>
      <c r="H200" s="55">
        <f t="shared" si="81"/>
        <v>981000.04</v>
      </c>
      <c r="I200" s="69">
        <v>925000.08</v>
      </c>
      <c r="J200" s="62">
        <f t="shared" si="85"/>
        <v>-55999.960000000079</v>
      </c>
      <c r="K200" s="69">
        <f t="shared" si="82"/>
        <v>-5.7084564440996388</v>
      </c>
    </row>
    <row r="201" spans="1:11" ht="30" hidden="1" x14ac:dyDescent="0.25">
      <c r="A201" s="18"/>
      <c r="B201" s="27"/>
      <c r="C201" s="23"/>
      <c r="D201" s="34">
        <v>34102</v>
      </c>
      <c r="E201" s="87" t="s">
        <v>178</v>
      </c>
      <c r="F201" s="62">
        <v>0</v>
      </c>
      <c r="G201" s="29">
        <v>0</v>
      </c>
      <c r="H201" s="55">
        <f t="shared" si="81"/>
        <v>0</v>
      </c>
      <c r="I201" s="69"/>
      <c r="J201" s="62">
        <f t="shared" si="85"/>
        <v>0</v>
      </c>
      <c r="K201" s="69" t="e">
        <f t="shared" si="82"/>
        <v>#DIV/0!</v>
      </c>
    </row>
    <row r="202" spans="1:11" ht="15" x14ac:dyDescent="0.25">
      <c r="A202" s="18"/>
      <c r="B202" s="23"/>
      <c r="C202" s="24">
        <v>34300</v>
      </c>
      <c r="D202" s="25" t="s">
        <v>179</v>
      </c>
      <c r="E202" s="83"/>
      <c r="F202" s="61">
        <f t="shared" ref="F202:J202" si="118">SUM(F203)</f>
        <v>542126</v>
      </c>
      <c r="G202" s="26">
        <f t="shared" si="118"/>
        <v>296112.24</v>
      </c>
      <c r="H202" s="54">
        <f t="shared" si="118"/>
        <v>838238.24</v>
      </c>
      <c r="I202" s="68">
        <f t="shared" ref="I202" si="119">SUM(I203)</f>
        <v>1049916</v>
      </c>
      <c r="J202" s="61">
        <f t="shared" si="118"/>
        <v>211677.76</v>
      </c>
      <c r="K202" s="68">
        <f t="shared" si="82"/>
        <v>25.252696655786067</v>
      </c>
    </row>
    <row r="203" spans="1:11" ht="30" x14ac:dyDescent="0.25">
      <c r="A203" s="18"/>
      <c r="B203" s="27"/>
      <c r="C203" s="23"/>
      <c r="D203" s="28">
        <v>34302</v>
      </c>
      <c r="E203" s="84" t="s">
        <v>180</v>
      </c>
      <c r="F203" s="62">
        <v>542126</v>
      </c>
      <c r="G203" s="29">
        <v>296112.24</v>
      </c>
      <c r="H203" s="55">
        <f t="shared" si="81"/>
        <v>838238.24</v>
      </c>
      <c r="I203" s="69">
        <v>1049916</v>
      </c>
      <c r="J203" s="62">
        <f t="shared" si="85"/>
        <v>211677.76</v>
      </c>
      <c r="K203" s="69">
        <f t="shared" si="82"/>
        <v>25.252696655786067</v>
      </c>
    </row>
    <row r="204" spans="1:11" ht="15" hidden="1" x14ac:dyDescent="0.25">
      <c r="A204" s="18"/>
      <c r="B204" s="23"/>
      <c r="C204" s="24">
        <v>34400</v>
      </c>
      <c r="D204" s="25" t="s">
        <v>181</v>
      </c>
      <c r="E204" s="83"/>
      <c r="F204" s="61">
        <f t="shared" ref="F204" si="120">SUM(F205)</f>
        <v>0</v>
      </c>
      <c r="G204" s="29">
        <v>0</v>
      </c>
      <c r="H204" s="55">
        <f t="shared" si="81"/>
        <v>0</v>
      </c>
      <c r="I204" s="68">
        <f t="shared" ref="I204" si="121">SUM(I205)</f>
        <v>0</v>
      </c>
      <c r="J204" s="62">
        <f t="shared" si="85"/>
        <v>0</v>
      </c>
      <c r="K204" s="69" t="e">
        <f t="shared" si="82"/>
        <v>#DIV/0!</v>
      </c>
    </row>
    <row r="205" spans="1:11" ht="30" hidden="1" x14ac:dyDescent="0.25">
      <c r="A205" s="18"/>
      <c r="B205" s="27"/>
      <c r="C205" s="23"/>
      <c r="D205" s="28">
        <v>34401</v>
      </c>
      <c r="E205" s="84" t="s">
        <v>181</v>
      </c>
      <c r="F205" s="62">
        <v>0</v>
      </c>
      <c r="G205" s="29">
        <v>0</v>
      </c>
      <c r="H205" s="55">
        <f t="shared" ref="H205:H268" si="122">SUM(F205:G205)</f>
        <v>0</v>
      </c>
      <c r="I205" s="69"/>
      <c r="J205" s="62">
        <f t="shared" si="85"/>
        <v>0</v>
      </c>
      <c r="K205" s="69" t="e">
        <f t="shared" ref="K205:K270" si="123">(I205*100/H205)-100</f>
        <v>#DIV/0!</v>
      </c>
    </row>
    <row r="206" spans="1:11" ht="15" x14ac:dyDescent="0.25">
      <c r="A206" s="18"/>
      <c r="B206" s="23"/>
      <c r="C206" s="24">
        <v>34500</v>
      </c>
      <c r="D206" s="25" t="s">
        <v>182</v>
      </c>
      <c r="E206" s="83"/>
      <c r="F206" s="61">
        <f t="shared" ref="F206:J206" si="124">SUM(F207)</f>
        <v>852580.08</v>
      </c>
      <c r="G206" s="26">
        <f t="shared" si="124"/>
        <v>91082.92</v>
      </c>
      <c r="H206" s="54">
        <f t="shared" si="124"/>
        <v>943663</v>
      </c>
      <c r="I206" s="68">
        <f t="shared" ref="I206" si="125">SUM(I207)</f>
        <v>787707</v>
      </c>
      <c r="J206" s="61">
        <f t="shared" si="124"/>
        <v>-155956</v>
      </c>
      <c r="K206" s="68">
        <f t="shared" si="123"/>
        <v>-16.5266625903527</v>
      </c>
    </row>
    <row r="207" spans="1:11" ht="15" x14ac:dyDescent="0.25">
      <c r="A207" s="18"/>
      <c r="B207" s="27"/>
      <c r="C207" s="23"/>
      <c r="D207" s="28">
        <v>34501</v>
      </c>
      <c r="E207" s="84" t="s">
        <v>183</v>
      </c>
      <c r="F207" s="62">
        <v>852580.08</v>
      </c>
      <c r="G207" s="29">
        <v>91082.92</v>
      </c>
      <c r="H207" s="55">
        <f t="shared" si="122"/>
        <v>943663</v>
      </c>
      <c r="I207" s="69">
        <v>787707</v>
      </c>
      <c r="J207" s="62">
        <f t="shared" ref="J207:J271" si="126">I207-H207</f>
        <v>-155956</v>
      </c>
      <c r="K207" s="69">
        <f t="shared" si="123"/>
        <v>-16.5266625903527</v>
      </c>
    </row>
    <row r="208" spans="1:11" ht="15" x14ac:dyDescent="0.25">
      <c r="A208" s="18"/>
      <c r="B208" s="19">
        <v>35000</v>
      </c>
      <c r="C208" s="20" t="s">
        <v>184</v>
      </c>
      <c r="D208" s="21"/>
      <c r="E208" s="82"/>
      <c r="F208" s="60">
        <f t="shared" ref="F208:J208" si="127">SUM(F209,F211,F213,F215,F217,F219,F224,F228)</f>
        <v>16299467.859999999</v>
      </c>
      <c r="G208" s="22">
        <f t="shared" si="127"/>
        <v>11889543.67</v>
      </c>
      <c r="H208" s="53">
        <f t="shared" si="127"/>
        <v>28189011.530000001</v>
      </c>
      <c r="I208" s="67">
        <f t="shared" si="127"/>
        <v>29798632.079999998</v>
      </c>
      <c r="J208" s="60">
        <f t="shared" si="127"/>
        <v>1609620.5499999998</v>
      </c>
      <c r="K208" s="67">
        <f t="shared" si="123"/>
        <v>5.710099299817486</v>
      </c>
    </row>
    <row r="209" spans="1:11" ht="15" x14ac:dyDescent="0.25">
      <c r="A209" s="18"/>
      <c r="B209" s="23"/>
      <c r="C209" s="24">
        <v>35100</v>
      </c>
      <c r="D209" s="25" t="s">
        <v>185</v>
      </c>
      <c r="E209" s="83"/>
      <c r="F209" s="61">
        <f t="shared" ref="F209:J209" si="128">SUM(F210)</f>
        <v>6147730.5</v>
      </c>
      <c r="G209" s="26">
        <f t="shared" si="128"/>
        <v>4754298.0999999996</v>
      </c>
      <c r="H209" s="54">
        <f t="shared" si="128"/>
        <v>10902028.6</v>
      </c>
      <c r="I209" s="68">
        <f t="shared" si="128"/>
        <v>10872037.52</v>
      </c>
      <c r="J209" s="61">
        <f t="shared" si="128"/>
        <v>-29991.080000000075</v>
      </c>
      <c r="K209" s="68">
        <f t="shared" si="123"/>
        <v>-0.27509632473353918</v>
      </c>
    </row>
    <row r="210" spans="1:11" ht="30" x14ac:dyDescent="0.25">
      <c r="A210" s="18"/>
      <c r="B210" s="27"/>
      <c r="C210" s="23"/>
      <c r="D210" s="28">
        <v>35101</v>
      </c>
      <c r="E210" s="84" t="s">
        <v>186</v>
      </c>
      <c r="F210" s="62">
        <v>6147730.5</v>
      </c>
      <c r="G210" s="29">
        <v>4754298.0999999996</v>
      </c>
      <c r="H210" s="55">
        <f t="shared" si="122"/>
        <v>10902028.6</v>
      </c>
      <c r="I210" s="69">
        <v>10872037.52</v>
      </c>
      <c r="J210" s="62">
        <f t="shared" si="126"/>
        <v>-29991.080000000075</v>
      </c>
      <c r="K210" s="69">
        <f t="shared" si="123"/>
        <v>-0.27509632473353918</v>
      </c>
    </row>
    <row r="211" spans="1:11" ht="15" x14ac:dyDescent="0.25">
      <c r="A211" s="18"/>
      <c r="B211" s="23"/>
      <c r="C211" s="24">
        <v>35200</v>
      </c>
      <c r="D211" s="25" t="s">
        <v>187</v>
      </c>
      <c r="E211" s="83"/>
      <c r="F211" s="61">
        <f t="shared" ref="F211:J211" si="129">SUM(F212)</f>
        <v>359309.96</v>
      </c>
      <c r="G211" s="26">
        <f t="shared" si="129"/>
        <v>249238.28</v>
      </c>
      <c r="H211" s="54">
        <f t="shared" si="129"/>
        <v>608548.24</v>
      </c>
      <c r="I211" s="68">
        <f t="shared" si="129"/>
        <v>641096.04</v>
      </c>
      <c r="J211" s="61">
        <f t="shared" si="129"/>
        <v>32547.800000000047</v>
      </c>
      <c r="K211" s="68">
        <f t="shared" si="123"/>
        <v>5.348433839854664</v>
      </c>
    </row>
    <row r="212" spans="1:11" ht="45" x14ac:dyDescent="0.25">
      <c r="A212" s="18"/>
      <c r="B212" s="27"/>
      <c r="C212" s="23"/>
      <c r="D212" s="28">
        <v>35201</v>
      </c>
      <c r="E212" s="84" t="s">
        <v>188</v>
      </c>
      <c r="F212" s="62">
        <v>359309.96</v>
      </c>
      <c r="G212" s="29">
        <v>249238.28</v>
      </c>
      <c r="H212" s="55">
        <f t="shared" si="122"/>
        <v>608548.24</v>
      </c>
      <c r="I212" s="69">
        <v>641096.04</v>
      </c>
      <c r="J212" s="62">
        <f t="shared" si="126"/>
        <v>32547.800000000047</v>
      </c>
      <c r="K212" s="69">
        <f t="shared" si="123"/>
        <v>5.348433839854664</v>
      </c>
    </row>
    <row r="213" spans="1:11" ht="15" x14ac:dyDescent="0.25">
      <c r="A213" s="18"/>
      <c r="B213" s="23"/>
      <c r="C213" s="24">
        <v>35300</v>
      </c>
      <c r="D213" s="25" t="s">
        <v>189</v>
      </c>
      <c r="E213" s="83"/>
      <c r="F213" s="61">
        <f t="shared" ref="F213:J213" si="130">SUM(F214)</f>
        <v>1173182.8</v>
      </c>
      <c r="G213" s="26">
        <f t="shared" si="130"/>
        <v>816760.43</v>
      </c>
      <c r="H213" s="54">
        <f t="shared" si="130"/>
        <v>1989943.23</v>
      </c>
      <c r="I213" s="68">
        <f t="shared" si="130"/>
        <v>1822376.04</v>
      </c>
      <c r="J213" s="61">
        <f t="shared" si="130"/>
        <v>-167567.18999999994</v>
      </c>
      <c r="K213" s="68">
        <f t="shared" si="123"/>
        <v>-8.4207020317861065</v>
      </c>
    </row>
    <row r="214" spans="1:11" ht="45" x14ac:dyDescent="0.25">
      <c r="A214" s="18"/>
      <c r="B214" s="27"/>
      <c r="C214" s="23"/>
      <c r="D214" s="28">
        <v>35301</v>
      </c>
      <c r="E214" s="84" t="s">
        <v>189</v>
      </c>
      <c r="F214" s="62">
        <v>1173182.8</v>
      </c>
      <c r="G214" s="29">
        <v>816760.43</v>
      </c>
      <c r="H214" s="55">
        <f t="shared" si="122"/>
        <v>1989943.23</v>
      </c>
      <c r="I214" s="69">
        <v>1822376.04</v>
      </c>
      <c r="J214" s="62">
        <f t="shared" si="126"/>
        <v>-167567.18999999994</v>
      </c>
      <c r="K214" s="69">
        <f t="shared" si="123"/>
        <v>-8.4207020317861065</v>
      </c>
    </row>
    <row r="215" spans="1:11" ht="15" hidden="1" x14ac:dyDescent="0.25">
      <c r="A215" s="18"/>
      <c r="B215" s="23"/>
      <c r="C215" s="24">
        <v>35400</v>
      </c>
      <c r="D215" s="25" t="s">
        <v>190</v>
      </c>
      <c r="E215" s="83"/>
      <c r="F215" s="61">
        <f t="shared" ref="F215:J215" si="131">SUM(F216)</f>
        <v>0</v>
      </c>
      <c r="G215" s="26">
        <f t="shared" si="131"/>
        <v>0</v>
      </c>
      <c r="H215" s="54">
        <f t="shared" si="131"/>
        <v>0</v>
      </c>
      <c r="I215" s="68">
        <f t="shared" si="131"/>
        <v>0</v>
      </c>
      <c r="J215" s="61">
        <f t="shared" si="131"/>
        <v>0</v>
      </c>
      <c r="K215" s="68" t="e">
        <f t="shared" si="123"/>
        <v>#DIV/0!</v>
      </c>
    </row>
    <row r="216" spans="1:11" ht="45" hidden="1" x14ac:dyDescent="0.25">
      <c r="A216" s="18"/>
      <c r="B216" s="27"/>
      <c r="C216" s="23"/>
      <c r="D216" s="28">
        <v>35401</v>
      </c>
      <c r="E216" s="84" t="s">
        <v>190</v>
      </c>
      <c r="F216" s="62">
        <v>0</v>
      </c>
      <c r="G216" s="29">
        <v>0</v>
      </c>
      <c r="H216" s="55">
        <f t="shared" si="122"/>
        <v>0</v>
      </c>
      <c r="I216" s="69"/>
      <c r="J216" s="62">
        <f t="shared" si="126"/>
        <v>0</v>
      </c>
      <c r="K216" s="69" t="e">
        <f t="shared" si="123"/>
        <v>#DIV/0!</v>
      </c>
    </row>
    <row r="217" spans="1:11" ht="15" x14ac:dyDescent="0.25">
      <c r="A217" s="18"/>
      <c r="B217" s="23"/>
      <c r="C217" s="24">
        <v>35500</v>
      </c>
      <c r="D217" s="25" t="s">
        <v>191</v>
      </c>
      <c r="E217" s="83"/>
      <c r="F217" s="61">
        <f t="shared" ref="F217:J217" si="132">SUM(F218)</f>
        <v>1489471.73</v>
      </c>
      <c r="G217" s="26">
        <f t="shared" si="132"/>
        <v>424143.26</v>
      </c>
      <c r="H217" s="54">
        <f t="shared" si="132"/>
        <v>1913614.99</v>
      </c>
      <c r="I217" s="68">
        <f t="shared" si="132"/>
        <v>2390799.96</v>
      </c>
      <c r="J217" s="61">
        <f t="shared" si="132"/>
        <v>477184.97</v>
      </c>
      <c r="K217" s="68">
        <f t="shared" si="123"/>
        <v>24.936310203130262</v>
      </c>
    </row>
    <row r="218" spans="1:11" ht="30" x14ac:dyDescent="0.25">
      <c r="A218" s="18"/>
      <c r="B218" s="27"/>
      <c r="C218" s="23"/>
      <c r="D218" s="28">
        <v>35501</v>
      </c>
      <c r="E218" s="84" t="s">
        <v>191</v>
      </c>
      <c r="F218" s="62">
        <v>1489471.73</v>
      </c>
      <c r="G218" s="29">
        <v>424143.26</v>
      </c>
      <c r="H218" s="55">
        <f t="shared" si="122"/>
        <v>1913614.99</v>
      </c>
      <c r="I218" s="69">
        <v>2390799.96</v>
      </c>
      <c r="J218" s="62">
        <f t="shared" si="126"/>
        <v>477184.97</v>
      </c>
      <c r="K218" s="69">
        <f t="shared" si="123"/>
        <v>24.936310203130262</v>
      </c>
    </row>
    <row r="219" spans="1:11" ht="15" x14ac:dyDescent="0.25">
      <c r="A219" s="18"/>
      <c r="B219" s="23"/>
      <c r="C219" s="24">
        <v>35700</v>
      </c>
      <c r="D219" s="25" t="s">
        <v>192</v>
      </c>
      <c r="E219" s="83"/>
      <c r="F219" s="61">
        <f t="shared" ref="F219:J219" si="133">SUM(F220:F223)</f>
        <v>4522647.09</v>
      </c>
      <c r="G219" s="26">
        <f t="shared" si="133"/>
        <v>2700252.24</v>
      </c>
      <c r="H219" s="54">
        <f t="shared" si="133"/>
        <v>7222899.3300000001</v>
      </c>
      <c r="I219" s="68">
        <f t="shared" si="133"/>
        <v>6896877.4799999995</v>
      </c>
      <c r="J219" s="61">
        <f t="shared" si="133"/>
        <v>-326021.85000000009</v>
      </c>
      <c r="K219" s="68">
        <f t="shared" si="123"/>
        <v>-4.5137255152634168</v>
      </c>
    </row>
    <row r="220" spans="1:11" ht="60" x14ac:dyDescent="0.25">
      <c r="A220" s="18"/>
      <c r="B220" s="27"/>
      <c r="C220" s="23"/>
      <c r="D220" s="28">
        <v>35704</v>
      </c>
      <c r="E220" s="84" t="s">
        <v>193</v>
      </c>
      <c r="F220" s="62">
        <v>2454346.85</v>
      </c>
      <c r="G220" s="29">
        <v>857164.48</v>
      </c>
      <c r="H220" s="55">
        <f t="shared" si="122"/>
        <v>3311511.33</v>
      </c>
      <c r="I220" s="69">
        <v>3372429.96</v>
      </c>
      <c r="J220" s="62">
        <f t="shared" si="126"/>
        <v>60918.629999999888</v>
      </c>
      <c r="K220" s="69">
        <f t="shared" si="123"/>
        <v>1.8396020405583187</v>
      </c>
    </row>
    <row r="221" spans="1:11" ht="45" x14ac:dyDescent="0.25">
      <c r="A221" s="18"/>
      <c r="B221" s="27"/>
      <c r="C221" s="23"/>
      <c r="D221" s="28">
        <v>35705</v>
      </c>
      <c r="E221" s="84" t="s">
        <v>194</v>
      </c>
      <c r="F221" s="62">
        <v>0</v>
      </c>
      <c r="G221" s="29">
        <v>77000</v>
      </c>
      <c r="H221" s="55">
        <f t="shared" si="122"/>
        <v>77000</v>
      </c>
      <c r="I221" s="69">
        <v>223760.04</v>
      </c>
      <c r="J221" s="62">
        <f t="shared" si="126"/>
        <v>146760.04</v>
      </c>
      <c r="K221" s="69">
        <f t="shared" si="123"/>
        <v>190.59745454545453</v>
      </c>
    </row>
    <row r="222" spans="1:11" ht="60" x14ac:dyDescent="0.25">
      <c r="A222" s="18"/>
      <c r="B222" s="27"/>
      <c r="C222" s="23"/>
      <c r="D222" s="28">
        <v>35706</v>
      </c>
      <c r="E222" s="84" t="s">
        <v>195</v>
      </c>
      <c r="F222" s="62">
        <v>1710470.24</v>
      </c>
      <c r="G222" s="29">
        <v>1123141.76</v>
      </c>
      <c r="H222" s="55">
        <f t="shared" si="122"/>
        <v>2833612</v>
      </c>
      <c r="I222" s="69">
        <v>2967107.52</v>
      </c>
      <c r="J222" s="62">
        <f t="shared" si="126"/>
        <v>133495.52000000002</v>
      </c>
      <c r="K222" s="69">
        <f t="shared" si="123"/>
        <v>4.7111432334419874</v>
      </c>
    </row>
    <row r="223" spans="1:11" ht="30" x14ac:dyDescent="0.25">
      <c r="A223" s="18"/>
      <c r="B223" s="27"/>
      <c r="C223" s="23"/>
      <c r="D223" s="28">
        <v>35708</v>
      </c>
      <c r="E223" s="84" t="s">
        <v>196</v>
      </c>
      <c r="F223" s="62">
        <v>357830</v>
      </c>
      <c r="G223" s="29">
        <v>642946</v>
      </c>
      <c r="H223" s="55">
        <f t="shared" si="122"/>
        <v>1000776</v>
      </c>
      <c r="I223" s="69">
        <v>333579.96000000002</v>
      </c>
      <c r="J223" s="62">
        <f t="shared" si="126"/>
        <v>-667196.04</v>
      </c>
      <c r="K223" s="69">
        <f t="shared" si="123"/>
        <v>-66.667869733087116</v>
      </c>
    </row>
    <row r="224" spans="1:11" ht="15" x14ac:dyDescent="0.25">
      <c r="A224" s="18"/>
      <c r="B224" s="23"/>
      <c r="C224" s="24">
        <v>35800</v>
      </c>
      <c r="D224" s="25" t="s">
        <v>197</v>
      </c>
      <c r="E224" s="83"/>
      <c r="F224" s="61">
        <f t="shared" ref="F224:J224" si="134">SUM(F225:F227)</f>
        <v>2439598.58</v>
      </c>
      <c r="G224" s="26">
        <f t="shared" si="134"/>
        <v>2247765.56</v>
      </c>
      <c r="H224" s="54">
        <f t="shared" si="134"/>
        <v>4687364.1400000006</v>
      </c>
      <c r="I224" s="68">
        <f t="shared" si="134"/>
        <v>6210081.040000001</v>
      </c>
      <c r="J224" s="61">
        <f t="shared" si="134"/>
        <v>1522716.9</v>
      </c>
      <c r="K224" s="68">
        <f t="shared" si="123"/>
        <v>32.485568744398847</v>
      </c>
    </row>
    <row r="225" spans="1:11" ht="15" x14ac:dyDescent="0.25">
      <c r="A225" s="18"/>
      <c r="B225" s="27"/>
      <c r="C225" s="23"/>
      <c r="D225" s="28">
        <v>35801</v>
      </c>
      <c r="E225" s="84" t="s">
        <v>198</v>
      </c>
      <c r="F225" s="62">
        <v>1041146.56</v>
      </c>
      <c r="G225" s="29">
        <v>557832</v>
      </c>
      <c r="H225" s="55">
        <f t="shared" si="122"/>
        <v>1598978.56</v>
      </c>
      <c r="I225" s="69">
        <v>2390313.6</v>
      </c>
      <c r="J225" s="62">
        <f t="shared" si="126"/>
        <v>791335.04</v>
      </c>
      <c r="K225" s="69">
        <f t="shared" si="123"/>
        <v>49.490034437985202</v>
      </c>
    </row>
    <row r="226" spans="1:11" ht="15" x14ac:dyDescent="0.25">
      <c r="A226" s="18"/>
      <c r="B226" s="27"/>
      <c r="C226" s="23"/>
      <c r="D226" s="28">
        <v>35802</v>
      </c>
      <c r="E226" s="84" t="s">
        <v>199</v>
      </c>
      <c r="F226" s="62">
        <v>0</v>
      </c>
      <c r="G226" s="29">
        <v>17068.010000000002</v>
      </c>
      <c r="H226" s="55">
        <f t="shared" si="122"/>
        <v>17068.010000000002</v>
      </c>
      <c r="I226" s="69">
        <v>29593.200000000001</v>
      </c>
      <c r="J226" s="62">
        <f t="shared" si="126"/>
        <v>12525.189999999999</v>
      </c>
      <c r="K226" s="69">
        <f t="shared" si="123"/>
        <v>73.384009032101545</v>
      </c>
    </row>
    <row r="227" spans="1:11" ht="30" x14ac:dyDescent="0.25">
      <c r="A227" s="18"/>
      <c r="B227" s="27"/>
      <c r="C227" s="23"/>
      <c r="D227" s="28">
        <v>35804</v>
      </c>
      <c r="E227" s="84" t="s">
        <v>200</v>
      </c>
      <c r="F227" s="62">
        <v>1398452.02</v>
      </c>
      <c r="G227" s="29">
        <v>1672865.55</v>
      </c>
      <c r="H227" s="55">
        <f t="shared" si="122"/>
        <v>3071317.5700000003</v>
      </c>
      <c r="I227" s="69">
        <v>3790174.24</v>
      </c>
      <c r="J227" s="62">
        <f t="shared" si="126"/>
        <v>718856.66999999993</v>
      </c>
      <c r="K227" s="69">
        <f t="shared" si="123"/>
        <v>23.405481641548377</v>
      </c>
    </row>
    <row r="228" spans="1:11" ht="15" x14ac:dyDescent="0.25">
      <c r="A228" s="18"/>
      <c r="B228" s="23"/>
      <c r="C228" s="24">
        <v>35900</v>
      </c>
      <c r="D228" s="25" t="s">
        <v>201</v>
      </c>
      <c r="E228" s="83"/>
      <c r="F228" s="61">
        <f t="shared" ref="F228:J228" si="135">SUM(F229:F230)</f>
        <v>167527.20000000001</v>
      </c>
      <c r="G228" s="26">
        <f t="shared" si="135"/>
        <v>697085.8</v>
      </c>
      <c r="H228" s="54">
        <f t="shared" si="135"/>
        <v>864613</v>
      </c>
      <c r="I228" s="68">
        <f t="shared" si="135"/>
        <v>965364</v>
      </c>
      <c r="J228" s="61">
        <f t="shared" si="135"/>
        <v>100750.99999999994</v>
      </c>
      <c r="K228" s="68">
        <f t="shared" si="123"/>
        <v>11.652727867843765</v>
      </c>
    </row>
    <row r="229" spans="1:11" ht="15" x14ac:dyDescent="0.25">
      <c r="A229" s="18"/>
      <c r="B229" s="27"/>
      <c r="C229" s="23"/>
      <c r="D229" s="28">
        <v>35901</v>
      </c>
      <c r="E229" s="84" t="s">
        <v>202</v>
      </c>
      <c r="F229" s="62">
        <v>50587.199999999997</v>
      </c>
      <c r="G229" s="29">
        <v>386744.80000000005</v>
      </c>
      <c r="H229" s="55">
        <f t="shared" si="122"/>
        <v>437332.00000000006</v>
      </c>
      <c r="I229" s="69">
        <v>538164</v>
      </c>
      <c r="J229" s="62">
        <f t="shared" si="126"/>
        <v>100831.99999999994</v>
      </c>
      <c r="K229" s="69">
        <f t="shared" si="123"/>
        <v>23.056167854170269</v>
      </c>
    </row>
    <row r="230" spans="1:11" ht="15" x14ac:dyDescent="0.25">
      <c r="A230" s="18"/>
      <c r="B230" s="27"/>
      <c r="C230" s="23"/>
      <c r="D230" s="28">
        <v>35902</v>
      </c>
      <c r="E230" s="84" t="s">
        <v>203</v>
      </c>
      <c r="F230" s="62">
        <v>116940</v>
      </c>
      <c r="G230" s="29">
        <v>310341</v>
      </c>
      <c r="H230" s="55">
        <f t="shared" si="122"/>
        <v>427281</v>
      </c>
      <c r="I230" s="69">
        <v>427200</v>
      </c>
      <c r="J230" s="62">
        <f t="shared" si="126"/>
        <v>-81</v>
      </c>
      <c r="K230" s="69">
        <f t="shared" si="123"/>
        <v>-1.895707976717631E-2</v>
      </c>
    </row>
    <row r="231" spans="1:11" ht="15" x14ac:dyDescent="0.25">
      <c r="A231" s="18"/>
      <c r="B231" s="19">
        <v>36000</v>
      </c>
      <c r="C231" s="20" t="s">
        <v>204</v>
      </c>
      <c r="D231" s="21"/>
      <c r="E231" s="82"/>
      <c r="F231" s="67">
        <f t="shared" ref="F231:I231" si="136">SUM(F232,F234)</f>
        <v>0</v>
      </c>
      <c r="G231" s="67">
        <f t="shared" si="136"/>
        <v>0</v>
      </c>
      <c r="H231" s="96">
        <f t="shared" si="136"/>
        <v>0</v>
      </c>
      <c r="I231" s="67">
        <f t="shared" si="136"/>
        <v>10000</v>
      </c>
      <c r="J231" s="60">
        <f t="shared" ref="J231:J232" si="137">SUM(J232)</f>
        <v>0</v>
      </c>
      <c r="K231" s="67" t="e">
        <f t="shared" si="123"/>
        <v>#DIV/0!</v>
      </c>
    </row>
    <row r="232" spans="1:11" ht="15" hidden="1" x14ac:dyDescent="0.25">
      <c r="A232" s="18"/>
      <c r="B232" s="23"/>
      <c r="C232" s="24">
        <v>36100</v>
      </c>
      <c r="D232" s="25" t="s">
        <v>205</v>
      </c>
      <c r="E232" s="83"/>
      <c r="F232" s="61">
        <f t="shared" ref="F232:I232" si="138">SUM(F233)</f>
        <v>0</v>
      </c>
      <c r="G232" s="26">
        <f t="shared" si="138"/>
        <v>0</v>
      </c>
      <c r="H232" s="54">
        <f t="shared" si="138"/>
        <v>0</v>
      </c>
      <c r="I232" s="68">
        <f t="shared" si="138"/>
        <v>0</v>
      </c>
      <c r="J232" s="61">
        <f t="shared" si="137"/>
        <v>0</v>
      </c>
      <c r="K232" s="68" t="e">
        <f t="shared" si="123"/>
        <v>#DIV/0!</v>
      </c>
    </row>
    <row r="233" spans="1:11" ht="15" hidden="1" x14ac:dyDescent="0.25">
      <c r="A233" s="18"/>
      <c r="B233" s="27"/>
      <c r="C233" s="23"/>
      <c r="D233" s="28">
        <v>36101</v>
      </c>
      <c r="E233" s="84" t="s">
        <v>206</v>
      </c>
      <c r="F233" s="62">
        <v>0</v>
      </c>
      <c r="G233" s="29">
        <v>0</v>
      </c>
      <c r="H233" s="55">
        <f t="shared" si="122"/>
        <v>0</v>
      </c>
      <c r="I233" s="69">
        <v>0</v>
      </c>
      <c r="J233" s="62">
        <f t="shared" si="126"/>
        <v>0</v>
      </c>
      <c r="K233" s="69" t="e">
        <f t="shared" si="123"/>
        <v>#DIV/0!</v>
      </c>
    </row>
    <row r="234" spans="1:11" ht="15" x14ac:dyDescent="0.25">
      <c r="A234" s="18"/>
      <c r="B234" s="23"/>
      <c r="C234" s="24">
        <v>36600</v>
      </c>
      <c r="D234" s="25" t="s">
        <v>207</v>
      </c>
      <c r="E234" s="83"/>
      <c r="F234" s="61">
        <f t="shared" ref="F234:I234" si="139">SUM(F235)</f>
        <v>0</v>
      </c>
      <c r="G234" s="26">
        <f t="shared" si="139"/>
        <v>0</v>
      </c>
      <c r="H234" s="54">
        <f t="shared" si="139"/>
        <v>0</v>
      </c>
      <c r="I234" s="68">
        <f t="shared" si="139"/>
        <v>10000</v>
      </c>
      <c r="J234" s="61">
        <f t="shared" ref="J234" si="140">SUM(J235)</f>
        <v>0</v>
      </c>
      <c r="K234" s="68"/>
    </row>
    <row r="235" spans="1:11" ht="45" x14ac:dyDescent="0.25">
      <c r="A235" s="18"/>
      <c r="B235" s="27"/>
      <c r="C235" s="23"/>
      <c r="D235" s="28">
        <v>36601</v>
      </c>
      <c r="E235" s="84" t="s">
        <v>207</v>
      </c>
      <c r="F235" s="62"/>
      <c r="G235" s="29"/>
      <c r="H235" s="55"/>
      <c r="I235" s="69">
        <v>10000</v>
      </c>
      <c r="J235" s="62"/>
      <c r="K235" s="69"/>
    </row>
    <row r="236" spans="1:11" ht="15" x14ac:dyDescent="0.25">
      <c r="A236" s="18"/>
      <c r="B236" s="19">
        <v>37000</v>
      </c>
      <c r="C236" s="20" t="s">
        <v>208</v>
      </c>
      <c r="D236" s="21"/>
      <c r="E236" s="82"/>
      <c r="F236" s="60">
        <f t="shared" ref="F236:J236" si="141">SUM(F237,F239,F242,F246,F249)</f>
        <v>1955292.71</v>
      </c>
      <c r="G236" s="22">
        <f t="shared" si="141"/>
        <v>1392407.02</v>
      </c>
      <c r="H236" s="53">
        <f t="shared" si="141"/>
        <v>3347699.73</v>
      </c>
      <c r="I236" s="67">
        <f t="shared" si="141"/>
        <v>4292782.0800000001</v>
      </c>
      <c r="J236" s="60">
        <f t="shared" si="141"/>
        <v>945082.34999999986</v>
      </c>
      <c r="K236" s="67">
        <f t="shared" si="123"/>
        <v>28.230798047111591</v>
      </c>
    </row>
    <row r="237" spans="1:11" ht="15" x14ac:dyDescent="0.25">
      <c r="A237" s="18"/>
      <c r="B237" s="23"/>
      <c r="C237" s="24">
        <v>37100</v>
      </c>
      <c r="D237" s="25" t="s">
        <v>209</v>
      </c>
      <c r="E237" s="83"/>
      <c r="F237" s="61">
        <f t="shared" ref="F237:J237" si="142">SUM(F238)</f>
        <v>272638.03000000003</v>
      </c>
      <c r="G237" s="26">
        <f t="shared" si="142"/>
        <v>228734.58</v>
      </c>
      <c r="H237" s="54">
        <f t="shared" si="142"/>
        <v>501372.61</v>
      </c>
      <c r="I237" s="68">
        <f t="shared" si="142"/>
        <v>687440</v>
      </c>
      <c r="J237" s="61">
        <f t="shared" si="142"/>
        <v>186067.39</v>
      </c>
      <c r="K237" s="68">
        <f t="shared" si="123"/>
        <v>37.111598497572487</v>
      </c>
    </row>
    <row r="238" spans="1:11" ht="15" x14ac:dyDescent="0.25">
      <c r="A238" s="18"/>
      <c r="B238" s="27"/>
      <c r="C238" s="23"/>
      <c r="D238" s="28">
        <v>37101</v>
      </c>
      <c r="E238" s="84" t="s">
        <v>209</v>
      </c>
      <c r="F238" s="62">
        <v>272638.03000000003</v>
      </c>
      <c r="G238" s="29">
        <v>228734.58</v>
      </c>
      <c r="H238" s="55">
        <f t="shared" si="122"/>
        <v>501372.61</v>
      </c>
      <c r="I238" s="69">
        <v>687440</v>
      </c>
      <c r="J238" s="62">
        <f t="shared" si="126"/>
        <v>186067.39</v>
      </c>
      <c r="K238" s="69">
        <f t="shared" si="123"/>
        <v>37.111598497572487</v>
      </c>
    </row>
    <row r="239" spans="1:11" ht="15" x14ac:dyDescent="0.25">
      <c r="A239" s="18"/>
      <c r="B239" s="23"/>
      <c r="C239" s="24">
        <v>37200</v>
      </c>
      <c r="D239" s="25" t="s">
        <v>210</v>
      </c>
      <c r="E239" s="83"/>
      <c r="F239" s="61">
        <f t="shared" ref="F239:J239" si="143">SUM(F240:F241)</f>
        <v>392</v>
      </c>
      <c r="G239" s="26">
        <f t="shared" si="143"/>
        <v>0</v>
      </c>
      <c r="H239" s="54">
        <f t="shared" si="143"/>
        <v>392</v>
      </c>
      <c r="I239" s="68">
        <f t="shared" si="143"/>
        <v>8007.96</v>
      </c>
      <c r="J239" s="61">
        <f t="shared" si="143"/>
        <v>7615.96</v>
      </c>
      <c r="K239" s="68">
        <f t="shared" si="123"/>
        <v>1942.8469387755101</v>
      </c>
    </row>
    <row r="240" spans="1:11" ht="15" x14ac:dyDescent="0.25">
      <c r="A240" s="18"/>
      <c r="B240" s="27"/>
      <c r="C240" s="23"/>
      <c r="D240" s="28">
        <v>37201</v>
      </c>
      <c r="E240" s="84" t="s">
        <v>210</v>
      </c>
      <c r="F240" s="62">
        <v>392</v>
      </c>
      <c r="G240" s="29">
        <v>0</v>
      </c>
      <c r="H240" s="55">
        <f t="shared" si="122"/>
        <v>392</v>
      </c>
      <c r="I240" s="69">
        <v>8007.96</v>
      </c>
      <c r="J240" s="62">
        <f t="shared" si="126"/>
        <v>7615.96</v>
      </c>
      <c r="K240" s="69">
        <f t="shared" si="123"/>
        <v>1942.8469387755101</v>
      </c>
    </row>
    <row r="241" spans="1:11" ht="15" hidden="1" x14ac:dyDescent="0.25">
      <c r="A241" s="18"/>
      <c r="B241" s="27"/>
      <c r="C241" s="23"/>
      <c r="D241" s="28">
        <v>37202</v>
      </c>
      <c r="E241" s="84" t="s">
        <v>211</v>
      </c>
      <c r="F241" s="62">
        <v>0</v>
      </c>
      <c r="G241" s="29">
        <v>0</v>
      </c>
      <c r="H241" s="55">
        <f t="shared" si="122"/>
        <v>0</v>
      </c>
      <c r="I241" s="69"/>
      <c r="J241" s="62">
        <f t="shared" si="126"/>
        <v>0</v>
      </c>
      <c r="K241" s="69" t="e">
        <f t="shared" si="123"/>
        <v>#DIV/0!</v>
      </c>
    </row>
    <row r="242" spans="1:11" ht="15" x14ac:dyDescent="0.25">
      <c r="A242" s="18"/>
      <c r="B242" s="23"/>
      <c r="C242" s="24">
        <v>37500</v>
      </c>
      <c r="D242" s="25" t="s">
        <v>212</v>
      </c>
      <c r="E242" s="83"/>
      <c r="F242" s="61">
        <f t="shared" ref="F242:J242" si="144">SUM(F243:F245)</f>
        <v>1321269.28</v>
      </c>
      <c r="G242" s="26">
        <f t="shared" si="144"/>
        <v>870710.8</v>
      </c>
      <c r="H242" s="54">
        <f t="shared" si="144"/>
        <v>2191980.08</v>
      </c>
      <c r="I242" s="68">
        <f t="shared" si="144"/>
        <v>2655750.04</v>
      </c>
      <c r="J242" s="61">
        <f t="shared" si="144"/>
        <v>463769.9599999999</v>
      </c>
      <c r="K242" s="68">
        <f t="shared" si="123"/>
        <v>21.157580957578773</v>
      </c>
    </row>
    <row r="243" spans="1:11" ht="15" x14ac:dyDescent="0.25">
      <c r="A243" s="18"/>
      <c r="B243" s="27"/>
      <c r="C243" s="23"/>
      <c r="D243" s="28">
        <v>37501</v>
      </c>
      <c r="E243" s="84" t="s">
        <v>212</v>
      </c>
      <c r="F243" s="62">
        <v>569515.63</v>
      </c>
      <c r="G243" s="29">
        <v>359584.45</v>
      </c>
      <c r="H243" s="55">
        <f t="shared" si="122"/>
        <v>929100.08000000007</v>
      </c>
      <c r="I243" s="69">
        <v>1114150</v>
      </c>
      <c r="J243" s="62">
        <f t="shared" si="126"/>
        <v>185049.91999999993</v>
      </c>
      <c r="K243" s="69">
        <f t="shared" si="123"/>
        <v>19.917113773147008</v>
      </c>
    </row>
    <row r="244" spans="1:11" ht="15" x14ac:dyDescent="0.25">
      <c r="A244" s="18"/>
      <c r="B244" s="27"/>
      <c r="C244" s="23"/>
      <c r="D244" s="28">
        <v>37502</v>
      </c>
      <c r="E244" s="84" t="s">
        <v>213</v>
      </c>
      <c r="F244" s="62">
        <v>751753.65</v>
      </c>
      <c r="G244" s="29">
        <v>499246.35</v>
      </c>
      <c r="H244" s="55">
        <f t="shared" si="122"/>
        <v>1251000</v>
      </c>
      <c r="I244" s="69">
        <v>1521600</v>
      </c>
      <c r="J244" s="62">
        <f t="shared" si="126"/>
        <v>270600</v>
      </c>
      <c r="K244" s="69">
        <f t="shared" si="123"/>
        <v>21.630695443645081</v>
      </c>
    </row>
    <row r="245" spans="1:11" ht="30" x14ac:dyDescent="0.25">
      <c r="A245" s="18"/>
      <c r="B245" s="27"/>
      <c r="C245" s="23"/>
      <c r="D245" s="34">
        <v>37503</v>
      </c>
      <c r="E245" s="87" t="s">
        <v>214</v>
      </c>
      <c r="F245" s="62">
        <v>0</v>
      </c>
      <c r="G245" s="29">
        <v>11880</v>
      </c>
      <c r="H245" s="55">
        <f t="shared" si="122"/>
        <v>11880</v>
      </c>
      <c r="I245" s="69">
        <v>20000.04</v>
      </c>
      <c r="J245" s="62">
        <f t="shared" si="126"/>
        <v>8120.0400000000009</v>
      </c>
      <c r="K245" s="69">
        <f t="shared" si="123"/>
        <v>68.350505050505063</v>
      </c>
    </row>
    <row r="246" spans="1:11" ht="15" hidden="1" x14ac:dyDescent="0.25">
      <c r="A246" s="18"/>
      <c r="B246" s="23"/>
      <c r="C246" s="24">
        <v>37600</v>
      </c>
      <c r="D246" s="25" t="s">
        <v>215</v>
      </c>
      <c r="E246" s="83"/>
      <c r="F246" s="61">
        <f t="shared" ref="F246:J246" si="145">SUM(F247:F248)</f>
        <v>0</v>
      </c>
      <c r="G246" s="26">
        <f t="shared" si="145"/>
        <v>0</v>
      </c>
      <c r="H246" s="54">
        <f t="shared" si="145"/>
        <v>0</v>
      </c>
      <c r="I246" s="68">
        <f t="shared" si="145"/>
        <v>0</v>
      </c>
      <c r="J246" s="61">
        <f t="shared" si="145"/>
        <v>0</v>
      </c>
      <c r="K246" s="68" t="e">
        <f t="shared" si="123"/>
        <v>#DIV/0!</v>
      </c>
    </row>
    <row r="247" spans="1:11" ht="15" hidden="1" x14ac:dyDescent="0.25">
      <c r="A247" s="18"/>
      <c r="B247" s="27"/>
      <c r="C247" s="23"/>
      <c r="D247" s="28">
        <v>37601</v>
      </c>
      <c r="E247" s="84" t="s">
        <v>215</v>
      </c>
      <c r="F247" s="62">
        <v>0</v>
      </c>
      <c r="G247" s="29">
        <v>0</v>
      </c>
      <c r="H247" s="55">
        <f t="shared" si="122"/>
        <v>0</v>
      </c>
      <c r="I247" s="69"/>
      <c r="J247" s="62">
        <f t="shared" si="126"/>
        <v>0</v>
      </c>
      <c r="K247" s="69" t="e">
        <f t="shared" si="123"/>
        <v>#DIV/0!</v>
      </c>
    </row>
    <row r="248" spans="1:11" ht="15" hidden="1" x14ac:dyDescent="0.25">
      <c r="A248" s="18"/>
      <c r="B248" s="27"/>
      <c r="C248" s="23"/>
      <c r="D248" s="34">
        <v>37602</v>
      </c>
      <c r="E248" s="87" t="s">
        <v>216</v>
      </c>
      <c r="F248" s="62">
        <v>0</v>
      </c>
      <c r="G248" s="29">
        <v>0</v>
      </c>
      <c r="H248" s="55">
        <f t="shared" si="122"/>
        <v>0</v>
      </c>
      <c r="I248" s="69"/>
      <c r="J248" s="62">
        <f t="shared" si="126"/>
        <v>0</v>
      </c>
      <c r="K248" s="69" t="e">
        <f t="shared" si="123"/>
        <v>#DIV/0!</v>
      </c>
    </row>
    <row r="249" spans="1:11" ht="15" x14ac:dyDescent="0.25">
      <c r="A249" s="18"/>
      <c r="B249" s="23"/>
      <c r="C249" s="24">
        <v>37900</v>
      </c>
      <c r="D249" s="25" t="s">
        <v>217</v>
      </c>
      <c r="E249" s="83"/>
      <c r="F249" s="61">
        <f t="shared" ref="F249:J249" si="146">SUM(F250:F252)</f>
        <v>360993.4</v>
      </c>
      <c r="G249" s="26">
        <f t="shared" si="146"/>
        <v>292961.64</v>
      </c>
      <c r="H249" s="54">
        <f t="shared" si="146"/>
        <v>653955.04</v>
      </c>
      <c r="I249" s="68">
        <f t="shared" si="146"/>
        <v>941584.08</v>
      </c>
      <c r="J249" s="61">
        <f t="shared" si="146"/>
        <v>287629.03999999992</v>
      </c>
      <c r="K249" s="68">
        <f t="shared" si="123"/>
        <v>43.982999198232335</v>
      </c>
    </row>
    <row r="250" spans="1:11" ht="30" hidden="1" x14ac:dyDescent="0.25">
      <c r="A250" s="18"/>
      <c r="B250" s="27"/>
      <c r="C250" s="23"/>
      <c r="D250" s="28">
        <v>37901</v>
      </c>
      <c r="E250" s="84" t="s">
        <v>218</v>
      </c>
      <c r="F250" s="62">
        <v>0</v>
      </c>
      <c r="G250" s="29">
        <v>0</v>
      </c>
      <c r="H250" s="55">
        <f t="shared" si="122"/>
        <v>0</v>
      </c>
      <c r="I250" s="69"/>
      <c r="J250" s="62">
        <f t="shared" si="126"/>
        <v>0</v>
      </c>
      <c r="K250" s="69" t="e">
        <f t="shared" si="123"/>
        <v>#DIV/0!</v>
      </c>
    </row>
    <row r="251" spans="1:11" ht="15" x14ac:dyDescent="0.25">
      <c r="A251" s="18"/>
      <c r="B251" s="27"/>
      <c r="C251" s="23"/>
      <c r="D251" s="28">
        <v>37902</v>
      </c>
      <c r="E251" s="84" t="s">
        <v>219</v>
      </c>
      <c r="F251" s="62">
        <v>226880</v>
      </c>
      <c r="G251" s="29">
        <v>172961.64</v>
      </c>
      <c r="H251" s="55">
        <f t="shared" si="122"/>
        <v>399841.64</v>
      </c>
      <c r="I251" s="69">
        <v>490664.04</v>
      </c>
      <c r="J251" s="62">
        <f t="shared" si="126"/>
        <v>90822.399999999965</v>
      </c>
      <c r="K251" s="69">
        <f t="shared" si="123"/>
        <v>22.714592707252791</v>
      </c>
    </row>
    <row r="252" spans="1:11" ht="15" x14ac:dyDescent="0.25">
      <c r="A252" s="18"/>
      <c r="B252" s="27"/>
      <c r="C252" s="23"/>
      <c r="D252" s="28">
        <v>37903</v>
      </c>
      <c r="E252" s="84" t="s">
        <v>220</v>
      </c>
      <c r="F252" s="62">
        <v>134113.4</v>
      </c>
      <c r="G252" s="29">
        <v>120000</v>
      </c>
      <c r="H252" s="55">
        <f t="shared" si="122"/>
        <v>254113.4</v>
      </c>
      <c r="I252" s="69">
        <v>450920.04</v>
      </c>
      <c r="J252" s="62">
        <f t="shared" si="126"/>
        <v>196806.63999999998</v>
      </c>
      <c r="K252" s="69">
        <f t="shared" si="123"/>
        <v>77.448351798842566</v>
      </c>
    </row>
    <row r="253" spans="1:11" ht="15" x14ac:dyDescent="0.25">
      <c r="A253" s="18"/>
      <c r="B253" s="19">
        <v>38000</v>
      </c>
      <c r="C253" s="20" t="s">
        <v>221</v>
      </c>
      <c r="D253" s="21"/>
      <c r="E253" s="82"/>
      <c r="F253" s="60">
        <f t="shared" ref="F253:J253" si="147">SUM(F254,F256)</f>
        <v>3427638.16</v>
      </c>
      <c r="G253" s="22">
        <f t="shared" si="147"/>
        <v>1132185.8</v>
      </c>
      <c r="H253" s="53">
        <f t="shared" si="147"/>
        <v>4559823.96</v>
      </c>
      <c r="I253" s="67">
        <f t="shared" si="147"/>
        <v>3274000.08</v>
      </c>
      <c r="J253" s="60">
        <f t="shared" si="147"/>
        <v>-1285823.8799999999</v>
      </c>
      <c r="K253" s="67">
        <f t="shared" si="123"/>
        <v>-28.198980734335194</v>
      </c>
    </row>
    <row r="254" spans="1:11" ht="15" x14ac:dyDescent="0.25">
      <c r="A254" s="18"/>
      <c r="B254" s="23"/>
      <c r="C254" s="24">
        <v>38200</v>
      </c>
      <c r="D254" s="25" t="s">
        <v>222</v>
      </c>
      <c r="E254" s="83"/>
      <c r="F254" s="61">
        <f t="shared" ref="F254:J254" si="148">SUM(F255)</f>
        <v>2460931.9300000002</v>
      </c>
      <c r="G254" s="26">
        <f t="shared" si="148"/>
        <v>494068.07</v>
      </c>
      <c r="H254" s="54">
        <f t="shared" si="148"/>
        <v>2955000</v>
      </c>
      <c r="I254" s="68">
        <f t="shared" si="148"/>
        <v>1500000</v>
      </c>
      <c r="J254" s="61">
        <f t="shared" si="148"/>
        <v>-1455000</v>
      </c>
      <c r="K254" s="68">
        <f t="shared" si="123"/>
        <v>-49.238578680203048</v>
      </c>
    </row>
    <row r="255" spans="1:11" ht="15" x14ac:dyDescent="0.25">
      <c r="A255" s="18"/>
      <c r="B255" s="27"/>
      <c r="C255" s="23"/>
      <c r="D255" s="28">
        <v>38201</v>
      </c>
      <c r="E255" s="84" t="s">
        <v>222</v>
      </c>
      <c r="F255" s="62">
        <v>2460931.9300000002</v>
      </c>
      <c r="G255" s="29">
        <v>494068.07</v>
      </c>
      <c r="H255" s="55">
        <f t="shared" si="122"/>
        <v>2955000</v>
      </c>
      <c r="I255" s="69">
        <v>1500000</v>
      </c>
      <c r="J255" s="62">
        <f t="shared" si="126"/>
        <v>-1455000</v>
      </c>
      <c r="K255" s="69">
        <f t="shared" si="123"/>
        <v>-49.238578680203048</v>
      </c>
    </row>
    <row r="256" spans="1:11" ht="15" x14ac:dyDescent="0.25">
      <c r="A256" s="18"/>
      <c r="B256" s="23"/>
      <c r="C256" s="24">
        <v>38500</v>
      </c>
      <c r="D256" s="25" t="s">
        <v>223</v>
      </c>
      <c r="E256" s="83"/>
      <c r="F256" s="61">
        <f t="shared" ref="F256:J256" si="149">SUM(F257:F258)</f>
        <v>966706.23</v>
      </c>
      <c r="G256" s="26">
        <f t="shared" si="149"/>
        <v>638117.73</v>
      </c>
      <c r="H256" s="54">
        <f t="shared" si="149"/>
        <v>1604823.96</v>
      </c>
      <c r="I256" s="68">
        <f t="shared" si="149"/>
        <v>1774000.08</v>
      </c>
      <c r="J256" s="61">
        <f t="shared" si="149"/>
        <v>169176.12000000002</v>
      </c>
      <c r="K256" s="68">
        <f t="shared" si="123"/>
        <v>10.541724464283305</v>
      </c>
    </row>
    <row r="257" spans="1:11" ht="15" x14ac:dyDescent="0.25">
      <c r="A257" s="18"/>
      <c r="B257" s="27"/>
      <c r="C257" s="23"/>
      <c r="D257" s="28">
        <v>38501</v>
      </c>
      <c r="E257" s="84" t="s">
        <v>224</v>
      </c>
      <c r="F257" s="62">
        <v>870811.77</v>
      </c>
      <c r="G257" s="29">
        <v>479388.18999999994</v>
      </c>
      <c r="H257" s="55">
        <f t="shared" si="122"/>
        <v>1350199.96</v>
      </c>
      <c r="I257" s="69">
        <v>1556840</v>
      </c>
      <c r="J257" s="62">
        <f t="shared" si="126"/>
        <v>206640.04000000004</v>
      </c>
      <c r="K257" s="69">
        <f t="shared" si="123"/>
        <v>15.304402764165388</v>
      </c>
    </row>
    <row r="258" spans="1:11" ht="15" x14ac:dyDescent="0.25">
      <c r="A258" s="18"/>
      <c r="B258" s="27"/>
      <c r="C258" s="32"/>
      <c r="D258" s="28">
        <v>38503</v>
      </c>
      <c r="E258" s="84" t="s">
        <v>223</v>
      </c>
      <c r="F258" s="62">
        <v>95894.46</v>
      </c>
      <c r="G258" s="29">
        <v>158729.54</v>
      </c>
      <c r="H258" s="55">
        <f t="shared" si="122"/>
        <v>254624</v>
      </c>
      <c r="I258" s="69">
        <v>217160.08</v>
      </c>
      <c r="J258" s="62">
        <f t="shared" si="126"/>
        <v>-37463.920000000013</v>
      </c>
      <c r="K258" s="69">
        <f t="shared" si="123"/>
        <v>-14.713428427799428</v>
      </c>
    </row>
    <row r="259" spans="1:11" ht="15" x14ac:dyDescent="0.25">
      <c r="A259" s="18"/>
      <c r="B259" s="19">
        <v>39000</v>
      </c>
      <c r="C259" s="20" t="s">
        <v>225</v>
      </c>
      <c r="D259" s="21"/>
      <c r="E259" s="82"/>
      <c r="F259" s="60">
        <f t="shared" ref="F259:J259" si="150">SUM(F260,F262)</f>
        <v>0</v>
      </c>
      <c r="G259" s="22">
        <f t="shared" si="150"/>
        <v>0</v>
      </c>
      <c r="H259" s="53">
        <f t="shared" si="150"/>
        <v>0</v>
      </c>
      <c r="I259" s="67">
        <f t="shared" si="150"/>
        <v>45000</v>
      </c>
      <c r="J259" s="60">
        <f t="shared" si="150"/>
        <v>45000</v>
      </c>
      <c r="K259" s="67">
        <v>100</v>
      </c>
    </row>
    <row r="260" spans="1:11" ht="15" hidden="1" x14ac:dyDescent="0.25">
      <c r="A260" s="18"/>
      <c r="B260" s="23"/>
      <c r="C260" s="24">
        <v>39200</v>
      </c>
      <c r="D260" s="25" t="s">
        <v>226</v>
      </c>
      <c r="E260" s="83"/>
      <c r="F260" s="61">
        <f t="shared" ref="F260:J260" si="151">SUM(F261)</f>
        <v>0</v>
      </c>
      <c r="G260" s="26">
        <f t="shared" si="151"/>
        <v>0</v>
      </c>
      <c r="H260" s="54">
        <f t="shared" si="151"/>
        <v>0</v>
      </c>
      <c r="I260" s="68">
        <f t="shared" si="151"/>
        <v>0</v>
      </c>
      <c r="J260" s="61">
        <f t="shared" si="151"/>
        <v>0</v>
      </c>
      <c r="K260" s="68" t="e">
        <f t="shared" si="123"/>
        <v>#DIV/0!</v>
      </c>
    </row>
    <row r="261" spans="1:11" ht="15" hidden="1" x14ac:dyDescent="0.25">
      <c r="A261" s="18"/>
      <c r="B261" s="27"/>
      <c r="C261" s="23"/>
      <c r="D261" s="28">
        <v>39201</v>
      </c>
      <c r="E261" s="84" t="s">
        <v>226</v>
      </c>
      <c r="F261" s="62">
        <v>0</v>
      </c>
      <c r="G261" s="29">
        <v>0</v>
      </c>
      <c r="H261" s="55">
        <f t="shared" si="122"/>
        <v>0</v>
      </c>
      <c r="I261" s="69"/>
      <c r="J261" s="62">
        <f t="shared" si="126"/>
        <v>0</v>
      </c>
      <c r="K261" s="69" t="e">
        <f t="shared" si="123"/>
        <v>#DIV/0!</v>
      </c>
    </row>
    <row r="262" spans="1:11" ht="15" x14ac:dyDescent="0.25">
      <c r="A262" s="18"/>
      <c r="B262" s="23"/>
      <c r="C262" s="24">
        <v>39600</v>
      </c>
      <c r="D262" s="25" t="s">
        <v>227</v>
      </c>
      <c r="E262" s="83"/>
      <c r="F262" s="61">
        <f t="shared" ref="F262:J262" si="152">SUM(F263)</f>
        <v>0</v>
      </c>
      <c r="G262" s="26">
        <f t="shared" si="152"/>
        <v>0</v>
      </c>
      <c r="H262" s="54">
        <f t="shared" si="152"/>
        <v>0</v>
      </c>
      <c r="I262" s="68">
        <f t="shared" si="152"/>
        <v>45000</v>
      </c>
      <c r="J262" s="61">
        <f t="shared" si="152"/>
        <v>45000</v>
      </c>
      <c r="K262" s="68">
        <v>100</v>
      </c>
    </row>
    <row r="263" spans="1:11" ht="15" x14ac:dyDescent="0.25">
      <c r="A263" s="18"/>
      <c r="B263" s="27"/>
      <c r="C263" s="23"/>
      <c r="D263" s="28">
        <v>39601</v>
      </c>
      <c r="E263" s="84" t="s">
        <v>227</v>
      </c>
      <c r="F263" s="62">
        <v>0</v>
      </c>
      <c r="G263" s="29">
        <v>0</v>
      </c>
      <c r="H263" s="55">
        <f t="shared" si="122"/>
        <v>0</v>
      </c>
      <c r="I263" s="69">
        <v>45000</v>
      </c>
      <c r="J263" s="62">
        <f t="shared" si="126"/>
        <v>45000</v>
      </c>
      <c r="K263" s="69">
        <v>100</v>
      </c>
    </row>
    <row r="264" spans="1:11" ht="15" x14ac:dyDescent="0.25">
      <c r="A264" s="18"/>
      <c r="B264" s="27"/>
      <c r="C264" s="23"/>
      <c r="D264" s="28"/>
      <c r="E264" s="84"/>
      <c r="F264" s="62"/>
      <c r="G264" s="29"/>
      <c r="H264" s="55"/>
      <c r="I264" s="69"/>
      <c r="J264" s="62"/>
      <c r="K264" s="69"/>
    </row>
    <row r="265" spans="1:11" ht="15" x14ac:dyDescent="0.25">
      <c r="A265" s="14">
        <v>40000</v>
      </c>
      <c r="B265" s="15" t="s">
        <v>228</v>
      </c>
      <c r="C265" s="16"/>
      <c r="D265" s="16"/>
      <c r="E265" s="81"/>
      <c r="F265" s="62">
        <f t="shared" ref="F265:J265" si="153">SUM(F266,F269)</f>
        <v>64523977.829999998</v>
      </c>
      <c r="G265" s="29">
        <f t="shared" si="153"/>
        <v>62635374.75</v>
      </c>
      <c r="H265" s="55">
        <f t="shared" si="153"/>
        <v>127159352.58</v>
      </c>
      <c r="I265" s="69">
        <f>SUM(I266,I269)</f>
        <v>127269353</v>
      </c>
      <c r="J265" s="62">
        <f t="shared" si="153"/>
        <v>110000.42000000179</v>
      </c>
      <c r="K265" s="69">
        <f t="shared" si="123"/>
        <v>8.6505961038767509E-2</v>
      </c>
    </row>
    <row r="266" spans="1:11" ht="15" x14ac:dyDescent="0.25">
      <c r="A266" s="18"/>
      <c r="B266" s="19">
        <v>41000</v>
      </c>
      <c r="C266" s="20" t="s">
        <v>229</v>
      </c>
      <c r="D266" s="21"/>
      <c r="E266" s="82"/>
      <c r="F266" s="60">
        <f t="shared" ref="F266:J267" si="154">SUM(F267)</f>
        <v>64473977.829999998</v>
      </c>
      <c r="G266" s="22">
        <f t="shared" si="154"/>
        <v>62635374.75</v>
      </c>
      <c r="H266" s="53">
        <f t="shared" si="154"/>
        <v>127109352.58</v>
      </c>
      <c r="I266" s="67">
        <f t="shared" si="154"/>
        <v>127189353</v>
      </c>
      <c r="J266" s="60">
        <f t="shared" si="154"/>
        <v>80000.420000001788</v>
      </c>
      <c r="K266" s="67">
        <f t="shared" si="123"/>
        <v>6.293826408222003E-2</v>
      </c>
    </row>
    <row r="267" spans="1:11" ht="15" x14ac:dyDescent="0.25">
      <c r="A267" s="18"/>
      <c r="B267" s="23"/>
      <c r="C267" s="24">
        <v>41500</v>
      </c>
      <c r="D267" s="25" t="s">
        <v>230</v>
      </c>
      <c r="E267" s="83"/>
      <c r="F267" s="61">
        <f t="shared" si="154"/>
        <v>64473977.829999998</v>
      </c>
      <c r="G267" s="26">
        <f t="shared" si="154"/>
        <v>62635374.75</v>
      </c>
      <c r="H267" s="54">
        <f t="shared" si="154"/>
        <v>127109352.58</v>
      </c>
      <c r="I267" s="68">
        <f t="shared" si="154"/>
        <v>127189353</v>
      </c>
      <c r="J267" s="61">
        <f t="shared" si="154"/>
        <v>80000.420000001788</v>
      </c>
      <c r="K267" s="68">
        <f t="shared" si="123"/>
        <v>6.293826408222003E-2</v>
      </c>
    </row>
    <row r="268" spans="1:11" ht="30" x14ac:dyDescent="0.25">
      <c r="A268" s="18"/>
      <c r="B268" s="27"/>
      <c r="C268" s="23"/>
      <c r="D268" s="28">
        <v>41501</v>
      </c>
      <c r="E268" s="84" t="s">
        <v>231</v>
      </c>
      <c r="F268" s="62">
        <v>64473977.829999998</v>
      </c>
      <c r="G268" s="29">
        <v>62635374.75</v>
      </c>
      <c r="H268" s="55">
        <f t="shared" si="122"/>
        <v>127109352.58</v>
      </c>
      <c r="I268" s="69">
        <v>127189353</v>
      </c>
      <c r="J268" s="62">
        <f t="shared" si="126"/>
        <v>80000.420000001788</v>
      </c>
      <c r="K268" s="69">
        <f t="shared" si="123"/>
        <v>6.293826408222003E-2</v>
      </c>
    </row>
    <row r="269" spans="1:11" ht="15" x14ac:dyDescent="0.25">
      <c r="A269" s="18"/>
      <c r="B269" s="19">
        <v>44000</v>
      </c>
      <c r="C269" s="20" t="s">
        <v>232</v>
      </c>
      <c r="D269" s="21"/>
      <c r="E269" s="82"/>
      <c r="F269" s="60">
        <f t="shared" ref="F269:H270" si="155">SUM(F270)</f>
        <v>50000</v>
      </c>
      <c r="G269" s="22">
        <f t="shared" si="155"/>
        <v>0</v>
      </c>
      <c r="H269" s="53">
        <f t="shared" si="155"/>
        <v>50000</v>
      </c>
      <c r="I269" s="67">
        <f t="shared" ref="I269:I270" si="156">SUM(I270)</f>
        <v>80000</v>
      </c>
      <c r="J269" s="62">
        <f t="shared" si="126"/>
        <v>30000</v>
      </c>
      <c r="K269" s="69">
        <f t="shared" si="123"/>
        <v>60</v>
      </c>
    </row>
    <row r="270" spans="1:11" ht="15" x14ac:dyDescent="0.25">
      <c r="A270" s="18"/>
      <c r="B270" s="23"/>
      <c r="C270" s="24">
        <v>44500</v>
      </c>
      <c r="D270" s="25" t="s">
        <v>233</v>
      </c>
      <c r="E270" s="83"/>
      <c r="F270" s="61">
        <f t="shared" si="155"/>
        <v>50000</v>
      </c>
      <c r="G270" s="26">
        <f t="shared" si="155"/>
        <v>0</v>
      </c>
      <c r="H270" s="54">
        <f t="shared" si="155"/>
        <v>50000</v>
      </c>
      <c r="I270" s="68">
        <f t="shared" si="156"/>
        <v>80000</v>
      </c>
      <c r="J270" s="62">
        <f t="shared" si="126"/>
        <v>30000</v>
      </c>
      <c r="K270" s="69">
        <f t="shared" si="123"/>
        <v>60</v>
      </c>
    </row>
    <row r="271" spans="1:11" ht="15" x14ac:dyDescent="0.25">
      <c r="A271" s="18"/>
      <c r="B271" s="27"/>
      <c r="C271" s="23"/>
      <c r="D271" s="28">
        <v>44502</v>
      </c>
      <c r="E271" s="84" t="s">
        <v>234</v>
      </c>
      <c r="F271" s="62">
        <v>50000</v>
      </c>
      <c r="G271" s="29">
        <v>0</v>
      </c>
      <c r="H271" s="55">
        <f t="shared" ref="H271:H328" si="157">SUM(F271:G271)</f>
        <v>50000</v>
      </c>
      <c r="I271" s="69">
        <v>80000</v>
      </c>
      <c r="J271" s="62">
        <f t="shared" si="126"/>
        <v>30000</v>
      </c>
      <c r="K271" s="69">
        <f t="shared" ref="K271:K328" si="158">(I271*100/H271)-100</f>
        <v>60</v>
      </c>
    </row>
    <row r="272" spans="1:11" ht="15" x14ac:dyDescent="0.25">
      <c r="A272" s="18"/>
      <c r="B272" s="27"/>
      <c r="C272" s="23"/>
      <c r="D272" s="28"/>
      <c r="E272" s="84"/>
      <c r="F272" s="62"/>
      <c r="G272" s="29"/>
      <c r="H272" s="55"/>
      <c r="I272" s="69"/>
      <c r="J272" s="62"/>
      <c r="K272" s="69"/>
    </row>
    <row r="273" spans="1:11" ht="15" x14ac:dyDescent="0.25">
      <c r="A273" s="14">
        <v>50000</v>
      </c>
      <c r="B273" s="15" t="s">
        <v>235</v>
      </c>
      <c r="C273" s="16"/>
      <c r="D273" s="16"/>
      <c r="E273" s="81"/>
      <c r="F273" s="62">
        <f t="shared" ref="F273:J273" si="159">SUM(F274,F285,F292,F296,F299,F302,F313)</f>
        <v>10905784.529999999</v>
      </c>
      <c r="G273" s="29">
        <f t="shared" si="159"/>
        <v>30613921.730000004</v>
      </c>
      <c r="H273" s="55">
        <f t="shared" si="159"/>
        <v>41519706.259999998</v>
      </c>
      <c r="I273" s="69">
        <f t="shared" si="159"/>
        <v>36844119</v>
      </c>
      <c r="J273" s="62">
        <f t="shared" si="159"/>
        <v>-4675587.2599999979</v>
      </c>
      <c r="K273" s="69">
        <f t="shared" si="158"/>
        <v>-11.261127982748874</v>
      </c>
    </row>
    <row r="274" spans="1:11" ht="15" x14ac:dyDescent="0.25">
      <c r="A274" s="18"/>
      <c r="B274" s="19">
        <v>51000</v>
      </c>
      <c r="C274" s="20" t="s">
        <v>236</v>
      </c>
      <c r="D274" s="21"/>
      <c r="E274" s="82"/>
      <c r="F274" s="60">
        <f t="shared" ref="F274:J274" si="160">SUM(F275,F277,F279,F283)</f>
        <v>6637675.8399999989</v>
      </c>
      <c r="G274" s="22">
        <f t="shared" si="160"/>
        <v>10023430.66</v>
      </c>
      <c r="H274" s="53">
        <f t="shared" si="160"/>
        <v>16661106.5</v>
      </c>
      <c r="I274" s="67">
        <f t="shared" si="160"/>
        <v>22935133.490000002</v>
      </c>
      <c r="J274" s="60">
        <f t="shared" si="160"/>
        <v>6274026.9900000012</v>
      </c>
      <c r="K274" s="67">
        <f t="shared" si="158"/>
        <v>37.656724599893778</v>
      </c>
    </row>
    <row r="275" spans="1:11" ht="15" x14ac:dyDescent="0.25">
      <c r="A275" s="18"/>
      <c r="B275" s="23"/>
      <c r="C275" s="24">
        <v>51100</v>
      </c>
      <c r="D275" s="25" t="s">
        <v>237</v>
      </c>
      <c r="E275" s="83"/>
      <c r="F275" s="61">
        <f t="shared" ref="F275:J275" si="161">SUM(F276)</f>
        <v>1332509.69</v>
      </c>
      <c r="G275" s="26">
        <f t="shared" si="161"/>
        <v>4526043.5199999996</v>
      </c>
      <c r="H275" s="54">
        <f t="shared" si="161"/>
        <v>5858553.209999999</v>
      </c>
      <c r="I275" s="68">
        <f t="shared" si="161"/>
        <v>11293281.48</v>
      </c>
      <c r="J275" s="61">
        <f t="shared" si="161"/>
        <v>5434728.2700000014</v>
      </c>
      <c r="K275" s="68">
        <f t="shared" si="158"/>
        <v>92.765706398696381</v>
      </c>
    </row>
    <row r="276" spans="1:11" ht="15" x14ac:dyDescent="0.25">
      <c r="A276" s="18"/>
      <c r="B276" s="27"/>
      <c r="C276" s="23"/>
      <c r="D276" s="28">
        <v>51101</v>
      </c>
      <c r="E276" s="84" t="s">
        <v>237</v>
      </c>
      <c r="F276" s="62">
        <v>1332509.69</v>
      </c>
      <c r="G276" s="29">
        <v>4526043.5199999996</v>
      </c>
      <c r="H276" s="55">
        <f t="shared" si="157"/>
        <v>5858553.209999999</v>
      </c>
      <c r="I276" s="69">
        <v>11293281.48</v>
      </c>
      <c r="J276" s="62">
        <f t="shared" ref="J276:J328" si="162">I276-H276</f>
        <v>5434728.2700000014</v>
      </c>
      <c r="K276" s="69">
        <f t="shared" si="158"/>
        <v>92.765706398696381</v>
      </c>
    </row>
    <row r="277" spans="1:11" ht="15" hidden="1" x14ac:dyDescent="0.25">
      <c r="A277" s="18"/>
      <c r="B277" s="23"/>
      <c r="C277" s="24" t="s">
        <v>238</v>
      </c>
      <c r="D277" s="25"/>
      <c r="E277" s="83"/>
      <c r="F277" s="61">
        <f t="shared" ref="F277:J277" si="163">SUM(F278)</f>
        <v>0</v>
      </c>
      <c r="G277" s="26">
        <f t="shared" si="163"/>
        <v>0</v>
      </c>
      <c r="H277" s="54">
        <f t="shared" si="163"/>
        <v>0</v>
      </c>
      <c r="I277" s="68">
        <f t="shared" si="163"/>
        <v>0</v>
      </c>
      <c r="J277" s="61">
        <f t="shared" si="163"/>
        <v>0</v>
      </c>
      <c r="K277" s="68" t="e">
        <f t="shared" si="158"/>
        <v>#DIV/0!</v>
      </c>
    </row>
    <row r="278" spans="1:11" ht="30" hidden="1" x14ac:dyDescent="0.25">
      <c r="A278" s="18"/>
      <c r="B278" s="27"/>
      <c r="C278" s="23"/>
      <c r="D278" s="34">
        <v>51201</v>
      </c>
      <c r="E278" s="87" t="s">
        <v>239</v>
      </c>
      <c r="F278" s="62">
        <v>0</v>
      </c>
      <c r="G278" s="29">
        <v>0</v>
      </c>
      <c r="H278" s="55">
        <f t="shared" si="157"/>
        <v>0</v>
      </c>
      <c r="I278" s="69"/>
      <c r="J278" s="62">
        <f t="shared" si="162"/>
        <v>0</v>
      </c>
      <c r="K278" s="69" t="e">
        <f t="shared" si="158"/>
        <v>#DIV/0!</v>
      </c>
    </row>
    <row r="279" spans="1:11" ht="15" x14ac:dyDescent="0.25">
      <c r="A279" s="18"/>
      <c r="B279" s="23"/>
      <c r="C279" s="24">
        <v>51500</v>
      </c>
      <c r="D279" s="25" t="s">
        <v>240</v>
      </c>
      <c r="E279" s="83"/>
      <c r="F279" s="61">
        <f t="shared" ref="F279:J279" si="164">SUM(F280:F282)</f>
        <v>4948427.59</v>
      </c>
      <c r="G279" s="26">
        <f t="shared" si="164"/>
        <v>4030937.08</v>
      </c>
      <c r="H279" s="54">
        <f t="shared" si="164"/>
        <v>8979364.6700000018</v>
      </c>
      <c r="I279" s="68">
        <f t="shared" si="164"/>
        <v>11294161.84</v>
      </c>
      <c r="J279" s="61">
        <f t="shared" si="164"/>
        <v>2314797.17</v>
      </c>
      <c r="K279" s="68">
        <f t="shared" si="158"/>
        <v>25.77907519151907</v>
      </c>
    </row>
    <row r="280" spans="1:11" ht="30" x14ac:dyDescent="0.25">
      <c r="A280" s="18"/>
      <c r="B280" s="27"/>
      <c r="C280" s="23"/>
      <c r="D280" s="28">
        <v>51501</v>
      </c>
      <c r="E280" s="84" t="s">
        <v>241</v>
      </c>
      <c r="F280" s="62">
        <v>4736318.2699999996</v>
      </c>
      <c r="G280" s="29">
        <v>3456338.89</v>
      </c>
      <c r="H280" s="55">
        <f t="shared" si="157"/>
        <v>8192657.1600000001</v>
      </c>
      <c r="I280" s="69">
        <v>11063709</v>
      </c>
      <c r="J280" s="62">
        <f t="shared" si="162"/>
        <v>2871051.84</v>
      </c>
      <c r="K280" s="69">
        <f t="shared" si="158"/>
        <v>35.044208294443024</v>
      </c>
    </row>
    <row r="281" spans="1:11" ht="15" x14ac:dyDescent="0.25">
      <c r="A281" s="18"/>
      <c r="B281" s="27"/>
      <c r="C281" s="23"/>
      <c r="D281" s="28">
        <v>51502</v>
      </c>
      <c r="E281" s="84" t="s">
        <v>242</v>
      </c>
      <c r="F281" s="62">
        <v>32689.98</v>
      </c>
      <c r="G281" s="29">
        <v>327207.65000000002</v>
      </c>
      <c r="H281" s="55">
        <f t="shared" si="157"/>
        <v>359897.63</v>
      </c>
      <c r="I281" s="69"/>
      <c r="J281" s="62">
        <f t="shared" si="162"/>
        <v>-359897.63</v>
      </c>
      <c r="K281" s="69">
        <f t="shared" si="158"/>
        <v>-100</v>
      </c>
    </row>
    <row r="282" spans="1:11" ht="15" x14ac:dyDescent="0.25">
      <c r="A282" s="18"/>
      <c r="B282" s="27"/>
      <c r="C282" s="23"/>
      <c r="D282" s="28">
        <v>51503</v>
      </c>
      <c r="E282" s="84" t="s">
        <v>243</v>
      </c>
      <c r="F282" s="62">
        <v>179419.34</v>
      </c>
      <c r="G282" s="29">
        <v>247390.54</v>
      </c>
      <c r="H282" s="55">
        <f t="shared" si="157"/>
        <v>426809.88</v>
      </c>
      <c r="I282" s="69">
        <v>230452.84</v>
      </c>
      <c r="J282" s="62">
        <f t="shared" si="162"/>
        <v>-196357.04</v>
      </c>
      <c r="K282" s="69">
        <f t="shared" si="158"/>
        <v>-46.00573913612309</v>
      </c>
    </row>
    <row r="283" spans="1:11" ht="15" x14ac:dyDescent="0.25">
      <c r="A283" s="18"/>
      <c r="B283" s="23"/>
      <c r="C283" s="24">
        <v>51900</v>
      </c>
      <c r="D283" s="25" t="s">
        <v>244</v>
      </c>
      <c r="E283" s="83"/>
      <c r="F283" s="61">
        <f t="shared" ref="F283:J283" si="165">SUM(F284)</f>
        <v>356738.56</v>
      </c>
      <c r="G283" s="26">
        <f t="shared" si="165"/>
        <v>1466450.06</v>
      </c>
      <c r="H283" s="54">
        <f t="shared" si="165"/>
        <v>1823188.62</v>
      </c>
      <c r="I283" s="68">
        <f t="shared" ref="I283" si="166">SUM(I284)</f>
        <v>347690.17</v>
      </c>
      <c r="J283" s="61">
        <f t="shared" si="165"/>
        <v>-1475498.4500000002</v>
      </c>
      <c r="K283" s="68">
        <f t="shared" si="158"/>
        <v>-80.929555714317701</v>
      </c>
    </row>
    <row r="284" spans="1:11" ht="30" x14ac:dyDescent="0.25">
      <c r="A284" s="18"/>
      <c r="B284" s="27"/>
      <c r="C284" s="32"/>
      <c r="D284" s="33">
        <v>51901</v>
      </c>
      <c r="E284" s="87" t="s">
        <v>244</v>
      </c>
      <c r="F284" s="62">
        <v>356738.56</v>
      </c>
      <c r="G284" s="29">
        <v>1466450.06</v>
      </c>
      <c r="H284" s="55">
        <f t="shared" si="157"/>
        <v>1823188.62</v>
      </c>
      <c r="I284" s="69">
        <v>347690.17</v>
      </c>
      <c r="J284" s="62">
        <f t="shared" si="162"/>
        <v>-1475498.4500000002</v>
      </c>
      <c r="K284" s="69">
        <f t="shared" si="158"/>
        <v>-80.929555714317701</v>
      </c>
    </row>
    <row r="285" spans="1:11" ht="15" x14ac:dyDescent="0.25">
      <c r="A285" s="18"/>
      <c r="B285" s="19">
        <v>52000</v>
      </c>
      <c r="C285" s="20" t="s">
        <v>245</v>
      </c>
      <c r="D285" s="21"/>
      <c r="E285" s="82"/>
      <c r="F285" s="60">
        <f t="shared" ref="F285:J285" si="167">SUM(F286,F288,F290)</f>
        <v>746682.16</v>
      </c>
      <c r="G285" s="22">
        <f t="shared" si="167"/>
        <v>1783607.75</v>
      </c>
      <c r="H285" s="53">
        <f t="shared" si="167"/>
        <v>2530289.91</v>
      </c>
      <c r="I285" s="67">
        <f t="shared" si="167"/>
        <v>1157244.1200000001</v>
      </c>
      <c r="J285" s="60">
        <f t="shared" si="167"/>
        <v>-1373045.79</v>
      </c>
      <c r="K285" s="67">
        <f t="shared" si="158"/>
        <v>-54.264366489134829</v>
      </c>
    </row>
    <row r="286" spans="1:11" ht="15" x14ac:dyDescent="0.25">
      <c r="A286" s="18"/>
      <c r="B286" s="23"/>
      <c r="C286" s="24">
        <v>52100</v>
      </c>
      <c r="D286" s="25" t="s">
        <v>246</v>
      </c>
      <c r="E286" s="83"/>
      <c r="F286" s="61">
        <f t="shared" ref="F286:J286" si="168">SUM(F287)</f>
        <v>746682.16</v>
      </c>
      <c r="G286" s="26">
        <f t="shared" si="168"/>
        <v>1760927.75</v>
      </c>
      <c r="H286" s="54">
        <f t="shared" si="168"/>
        <v>2507609.91</v>
      </c>
      <c r="I286" s="68">
        <f t="shared" si="168"/>
        <v>1157244.1200000001</v>
      </c>
      <c r="J286" s="61">
        <f t="shared" si="168"/>
        <v>-1350365.79</v>
      </c>
      <c r="K286" s="68">
        <f t="shared" si="158"/>
        <v>-53.850711971384733</v>
      </c>
    </row>
    <row r="287" spans="1:11" ht="15" x14ac:dyDescent="0.25">
      <c r="A287" s="18"/>
      <c r="B287" s="27"/>
      <c r="C287" s="32"/>
      <c r="D287" s="33">
        <v>52101</v>
      </c>
      <c r="E287" s="87" t="s">
        <v>246</v>
      </c>
      <c r="F287" s="62">
        <v>746682.16</v>
      </c>
      <c r="G287" s="29">
        <v>1760927.75</v>
      </c>
      <c r="H287" s="55">
        <f t="shared" si="157"/>
        <v>2507609.91</v>
      </c>
      <c r="I287" s="69">
        <v>1157244.1200000001</v>
      </c>
      <c r="J287" s="62">
        <f t="shared" si="162"/>
        <v>-1350365.79</v>
      </c>
      <c r="K287" s="69">
        <f t="shared" si="158"/>
        <v>-53.850711971384733</v>
      </c>
    </row>
    <row r="288" spans="1:11" ht="15" x14ac:dyDescent="0.25">
      <c r="A288" s="18"/>
      <c r="B288" s="23"/>
      <c r="C288" s="24">
        <v>52300</v>
      </c>
      <c r="D288" s="25" t="s">
        <v>247</v>
      </c>
      <c r="E288" s="83"/>
      <c r="F288" s="61">
        <f t="shared" ref="F288:J288" si="169">SUM(F289)</f>
        <v>0</v>
      </c>
      <c r="G288" s="26">
        <f t="shared" si="169"/>
        <v>22680</v>
      </c>
      <c r="H288" s="54">
        <f t="shared" si="169"/>
        <v>22680</v>
      </c>
      <c r="I288" s="68">
        <f t="shared" si="169"/>
        <v>0</v>
      </c>
      <c r="J288" s="61">
        <f t="shared" si="169"/>
        <v>-22680</v>
      </c>
      <c r="K288" s="68">
        <f t="shared" si="158"/>
        <v>-100</v>
      </c>
    </row>
    <row r="289" spans="1:11" ht="15" x14ac:dyDescent="0.25">
      <c r="A289" s="18"/>
      <c r="B289" s="27"/>
      <c r="C289" s="32"/>
      <c r="D289" s="33">
        <v>52301</v>
      </c>
      <c r="E289" s="87" t="s">
        <v>247</v>
      </c>
      <c r="F289" s="62">
        <v>0</v>
      </c>
      <c r="G289" s="29">
        <v>22680</v>
      </c>
      <c r="H289" s="55">
        <f t="shared" si="157"/>
        <v>22680</v>
      </c>
      <c r="I289" s="69"/>
      <c r="J289" s="62">
        <f t="shared" si="162"/>
        <v>-22680</v>
      </c>
      <c r="K289" s="69">
        <f t="shared" si="158"/>
        <v>-100</v>
      </c>
    </row>
    <row r="290" spans="1:11" ht="15" hidden="1" x14ac:dyDescent="0.25">
      <c r="A290" s="18"/>
      <c r="B290" s="23"/>
      <c r="C290" s="24" t="s">
        <v>248</v>
      </c>
      <c r="D290" s="25"/>
      <c r="E290" s="83"/>
      <c r="F290" s="61">
        <f t="shared" ref="F290:J290" si="170">SUM(F291)</f>
        <v>0</v>
      </c>
      <c r="G290" s="26">
        <f t="shared" si="170"/>
        <v>0</v>
      </c>
      <c r="H290" s="54">
        <f t="shared" si="170"/>
        <v>0</v>
      </c>
      <c r="I290" s="68">
        <f t="shared" si="170"/>
        <v>0</v>
      </c>
      <c r="J290" s="61">
        <f t="shared" si="170"/>
        <v>0</v>
      </c>
      <c r="K290" s="68" t="e">
        <f t="shared" si="158"/>
        <v>#DIV/0!</v>
      </c>
    </row>
    <row r="291" spans="1:11" ht="30" hidden="1" x14ac:dyDescent="0.25">
      <c r="A291" s="18"/>
      <c r="B291" s="27"/>
      <c r="C291" s="32"/>
      <c r="D291" s="33">
        <v>52901</v>
      </c>
      <c r="E291" s="87" t="s">
        <v>249</v>
      </c>
      <c r="F291" s="62">
        <v>0</v>
      </c>
      <c r="G291" s="29">
        <v>0</v>
      </c>
      <c r="H291" s="55">
        <f t="shared" si="157"/>
        <v>0</v>
      </c>
      <c r="I291" s="69"/>
      <c r="J291" s="62">
        <f t="shared" si="162"/>
        <v>0</v>
      </c>
      <c r="K291" s="69" t="e">
        <f t="shared" si="158"/>
        <v>#DIV/0!</v>
      </c>
    </row>
    <row r="292" spans="1:11" ht="15" hidden="1" x14ac:dyDescent="0.25">
      <c r="A292" s="18"/>
      <c r="B292" s="19">
        <v>53000</v>
      </c>
      <c r="C292" s="20" t="s">
        <v>250</v>
      </c>
      <c r="D292" s="21"/>
      <c r="E292" s="82"/>
      <c r="F292" s="60">
        <f t="shared" ref="F292:J292" si="171">SUM(F293)</f>
        <v>0</v>
      </c>
      <c r="G292" s="22">
        <f t="shared" si="171"/>
        <v>0</v>
      </c>
      <c r="H292" s="53">
        <f t="shared" si="171"/>
        <v>0</v>
      </c>
      <c r="I292" s="67">
        <f t="shared" si="171"/>
        <v>0</v>
      </c>
      <c r="J292" s="60">
        <f t="shared" si="171"/>
        <v>0</v>
      </c>
      <c r="K292" s="67" t="e">
        <f t="shared" si="158"/>
        <v>#DIV/0!</v>
      </c>
    </row>
    <row r="293" spans="1:11" ht="15" hidden="1" x14ac:dyDescent="0.25">
      <c r="A293" s="18"/>
      <c r="B293" s="23"/>
      <c r="C293" s="24">
        <v>53200</v>
      </c>
      <c r="D293" s="25" t="s">
        <v>251</v>
      </c>
      <c r="E293" s="83"/>
      <c r="F293" s="61">
        <f t="shared" ref="F293:J293" si="172">SUM(F294:F295)</f>
        <v>0</v>
      </c>
      <c r="G293" s="26">
        <f t="shared" si="172"/>
        <v>0</v>
      </c>
      <c r="H293" s="54">
        <f t="shared" si="172"/>
        <v>0</v>
      </c>
      <c r="I293" s="68">
        <f t="shared" si="172"/>
        <v>0</v>
      </c>
      <c r="J293" s="61">
        <f t="shared" si="172"/>
        <v>0</v>
      </c>
      <c r="K293" s="68" t="e">
        <f t="shared" si="158"/>
        <v>#DIV/0!</v>
      </c>
    </row>
    <row r="294" spans="1:11" ht="15" hidden="1" x14ac:dyDescent="0.25">
      <c r="A294" s="18"/>
      <c r="B294" s="27"/>
      <c r="C294" s="32"/>
      <c r="D294" s="33">
        <v>53101</v>
      </c>
      <c r="E294" s="89" t="s">
        <v>252</v>
      </c>
      <c r="F294" s="62">
        <v>0</v>
      </c>
      <c r="G294" s="29">
        <v>0</v>
      </c>
      <c r="H294" s="55">
        <f t="shared" si="157"/>
        <v>0</v>
      </c>
      <c r="I294" s="69">
        <v>0</v>
      </c>
      <c r="J294" s="62">
        <f t="shared" si="162"/>
        <v>0</v>
      </c>
      <c r="K294" s="69" t="e">
        <f t="shared" si="158"/>
        <v>#DIV/0!</v>
      </c>
    </row>
    <row r="295" spans="1:11" ht="15" hidden="1" x14ac:dyDescent="0.25">
      <c r="A295" s="18"/>
      <c r="B295" s="27"/>
      <c r="C295" s="32"/>
      <c r="D295" s="33">
        <v>53201</v>
      </c>
      <c r="E295" s="89" t="s">
        <v>251</v>
      </c>
      <c r="F295" s="62">
        <v>0</v>
      </c>
      <c r="G295" s="29">
        <v>0</v>
      </c>
      <c r="H295" s="55">
        <f t="shared" si="157"/>
        <v>0</v>
      </c>
      <c r="I295" s="69"/>
      <c r="J295" s="62">
        <f t="shared" si="162"/>
        <v>0</v>
      </c>
      <c r="K295" s="69" t="e">
        <f t="shared" si="158"/>
        <v>#DIV/0!</v>
      </c>
    </row>
    <row r="296" spans="1:11" ht="15" x14ac:dyDescent="0.25">
      <c r="A296" s="18"/>
      <c r="B296" s="19">
        <v>54000</v>
      </c>
      <c r="C296" s="20" t="s">
        <v>253</v>
      </c>
      <c r="D296" s="21"/>
      <c r="E296" s="82"/>
      <c r="F296" s="60">
        <f t="shared" ref="F296:J297" si="173">SUM(F297)</f>
        <v>1787328</v>
      </c>
      <c r="G296" s="22">
        <f t="shared" si="173"/>
        <v>1927739.9</v>
      </c>
      <c r="H296" s="53">
        <f t="shared" si="173"/>
        <v>3715067.9</v>
      </c>
      <c r="I296" s="67">
        <f t="shared" ref="I296:I297" si="174">SUM(I297)</f>
        <v>3680000</v>
      </c>
      <c r="J296" s="60">
        <f t="shared" si="173"/>
        <v>-35067.899999999907</v>
      </c>
      <c r="K296" s="67">
        <f t="shared" si="158"/>
        <v>-0.94393698699288109</v>
      </c>
    </row>
    <row r="297" spans="1:11" ht="15" x14ac:dyDescent="0.25">
      <c r="A297" s="18"/>
      <c r="B297" s="23"/>
      <c r="C297" s="24">
        <v>54100</v>
      </c>
      <c r="D297" s="25" t="s">
        <v>253</v>
      </c>
      <c r="E297" s="83"/>
      <c r="F297" s="61">
        <f t="shared" si="173"/>
        <v>1787328</v>
      </c>
      <c r="G297" s="26">
        <f t="shared" si="173"/>
        <v>1927739.9</v>
      </c>
      <c r="H297" s="54">
        <f t="shared" si="173"/>
        <v>3715067.9</v>
      </c>
      <c r="I297" s="68">
        <f t="shared" si="174"/>
        <v>3680000</v>
      </c>
      <c r="J297" s="61">
        <f t="shared" si="173"/>
        <v>-35067.899999999907</v>
      </c>
      <c r="K297" s="68">
        <f t="shared" si="158"/>
        <v>-0.94393698699288109</v>
      </c>
    </row>
    <row r="298" spans="1:11" ht="15" x14ac:dyDescent="0.25">
      <c r="A298" s="18"/>
      <c r="B298" s="27"/>
      <c r="C298" s="32"/>
      <c r="D298" s="33">
        <v>54101</v>
      </c>
      <c r="E298" s="87" t="s">
        <v>253</v>
      </c>
      <c r="F298" s="62">
        <v>1787328</v>
      </c>
      <c r="G298" s="29">
        <v>1927739.9</v>
      </c>
      <c r="H298" s="55">
        <f t="shared" si="157"/>
        <v>3715067.9</v>
      </c>
      <c r="I298" s="69">
        <v>3680000</v>
      </c>
      <c r="J298" s="62">
        <f t="shared" si="162"/>
        <v>-35067.899999999907</v>
      </c>
      <c r="K298" s="69">
        <f t="shared" si="158"/>
        <v>-0.94393698699288109</v>
      </c>
    </row>
    <row r="299" spans="1:11" ht="15" hidden="1" x14ac:dyDescent="0.25">
      <c r="A299" s="18"/>
      <c r="B299" s="19"/>
      <c r="C299" s="20"/>
      <c r="D299" s="21"/>
      <c r="E299" s="82"/>
      <c r="F299" s="60">
        <f t="shared" ref="F299:J300" si="175">SUM(F300)</f>
        <v>0</v>
      </c>
      <c r="G299" s="22">
        <f t="shared" si="175"/>
        <v>0</v>
      </c>
      <c r="H299" s="53">
        <f t="shared" si="175"/>
        <v>0</v>
      </c>
      <c r="I299" s="67">
        <f t="shared" si="175"/>
        <v>0</v>
      </c>
      <c r="J299" s="60">
        <f t="shared" si="175"/>
        <v>0</v>
      </c>
      <c r="K299" s="67" t="e">
        <f t="shared" si="158"/>
        <v>#DIV/0!</v>
      </c>
    </row>
    <row r="300" spans="1:11" ht="15" hidden="1" x14ac:dyDescent="0.25">
      <c r="A300" s="18"/>
      <c r="B300" s="23"/>
      <c r="C300" s="24"/>
      <c r="D300" s="25"/>
      <c r="E300" s="83"/>
      <c r="F300" s="61">
        <f t="shared" si="175"/>
        <v>0</v>
      </c>
      <c r="G300" s="26">
        <f t="shared" si="175"/>
        <v>0</v>
      </c>
      <c r="H300" s="54">
        <f t="shared" si="175"/>
        <v>0</v>
      </c>
      <c r="I300" s="68">
        <f t="shared" si="175"/>
        <v>0</v>
      </c>
      <c r="J300" s="61">
        <f t="shared" si="175"/>
        <v>0</v>
      </c>
      <c r="K300" s="68" t="e">
        <f t="shared" si="158"/>
        <v>#DIV/0!</v>
      </c>
    </row>
    <row r="301" spans="1:11" ht="15" hidden="1" x14ac:dyDescent="0.25">
      <c r="A301" s="18"/>
      <c r="B301" s="27"/>
      <c r="C301" s="32"/>
      <c r="D301" s="35">
        <v>55101</v>
      </c>
      <c r="E301" s="87"/>
      <c r="F301" s="62">
        <v>0</v>
      </c>
      <c r="G301" s="29">
        <v>0</v>
      </c>
      <c r="H301" s="55">
        <f t="shared" si="157"/>
        <v>0</v>
      </c>
      <c r="I301" s="69"/>
      <c r="J301" s="62">
        <f t="shared" si="162"/>
        <v>0</v>
      </c>
      <c r="K301" s="69" t="e">
        <f t="shared" si="158"/>
        <v>#DIV/0!</v>
      </c>
    </row>
    <row r="302" spans="1:11" ht="15" x14ac:dyDescent="0.25">
      <c r="A302" s="18"/>
      <c r="B302" s="19">
        <v>56000</v>
      </c>
      <c r="C302" s="20" t="s">
        <v>254</v>
      </c>
      <c r="D302" s="21"/>
      <c r="E302" s="82"/>
      <c r="F302" s="60">
        <f t="shared" ref="F302:J302" si="176">SUM(F303,F305,F307,F309,F311)</f>
        <v>1734098.53</v>
      </c>
      <c r="G302" s="22">
        <f t="shared" si="176"/>
        <v>16879143.420000002</v>
      </c>
      <c r="H302" s="53">
        <f t="shared" si="176"/>
        <v>18613241.949999999</v>
      </c>
      <c r="I302" s="67">
        <f t="shared" si="176"/>
        <v>9071741.3900000006</v>
      </c>
      <c r="J302" s="60">
        <f t="shared" si="176"/>
        <v>-9541500.5599999987</v>
      </c>
      <c r="K302" s="67">
        <f t="shared" si="158"/>
        <v>-51.261895083247438</v>
      </c>
    </row>
    <row r="303" spans="1:11" ht="15" x14ac:dyDescent="0.25">
      <c r="A303" s="18"/>
      <c r="B303" s="23"/>
      <c r="C303" s="24">
        <v>56400</v>
      </c>
      <c r="D303" s="25" t="s">
        <v>255</v>
      </c>
      <c r="E303" s="83"/>
      <c r="F303" s="61">
        <f t="shared" ref="F303:J303" si="177">SUM(F304)</f>
        <v>193999</v>
      </c>
      <c r="G303" s="26">
        <f t="shared" si="177"/>
        <v>15890428</v>
      </c>
      <c r="H303" s="54">
        <f t="shared" si="177"/>
        <v>16084427</v>
      </c>
      <c r="I303" s="68">
        <f t="shared" si="177"/>
        <v>2658750.27</v>
      </c>
      <c r="J303" s="61">
        <f t="shared" si="177"/>
        <v>-13425676.73</v>
      </c>
      <c r="K303" s="68">
        <f t="shared" si="158"/>
        <v>-83.470034276011205</v>
      </c>
    </row>
    <row r="304" spans="1:11" ht="30" x14ac:dyDescent="0.25">
      <c r="A304" s="18"/>
      <c r="B304" s="27"/>
      <c r="C304" s="23"/>
      <c r="D304" s="28">
        <v>56401</v>
      </c>
      <c r="E304" s="84" t="s">
        <v>256</v>
      </c>
      <c r="F304" s="62">
        <v>193999</v>
      </c>
      <c r="G304" s="29">
        <v>15890428</v>
      </c>
      <c r="H304" s="55">
        <f t="shared" si="157"/>
        <v>16084427</v>
      </c>
      <c r="I304" s="69">
        <v>2658750.27</v>
      </c>
      <c r="J304" s="62">
        <f t="shared" si="162"/>
        <v>-13425676.73</v>
      </c>
      <c r="K304" s="69">
        <f t="shared" si="158"/>
        <v>-83.470034276011205</v>
      </c>
    </row>
    <row r="305" spans="1:11" ht="15" x14ac:dyDescent="0.25">
      <c r="A305" s="18"/>
      <c r="B305" s="23"/>
      <c r="C305" s="24">
        <v>56500</v>
      </c>
      <c r="D305" s="25" t="s">
        <v>257</v>
      </c>
      <c r="E305" s="83"/>
      <c r="F305" s="61">
        <f t="shared" ref="F305:J305" si="178">SUM(F306)</f>
        <v>1349083.93</v>
      </c>
      <c r="G305" s="26">
        <f t="shared" si="178"/>
        <v>360912.11</v>
      </c>
      <c r="H305" s="54">
        <f t="shared" si="178"/>
        <v>1709996.04</v>
      </c>
      <c r="I305" s="68">
        <f t="shared" si="178"/>
        <v>1956720</v>
      </c>
      <c r="J305" s="61">
        <f t="shared" si="178"/>
        <v>246723.95999999996</v>
      </c>
      <c r="K305" s="68">
        <f t="shared" si="158"/>
        <v>14.428335167372666</v>
      </c>
    </row>
    <row r="306" spans="1:11" ht="30" x14ac:dyDescent="0.25">
      <c r="A306" s="18"/>
      <c r="B306" s="27"/>
      <c r="C306" s="23"/>
      <c r="D306" s="28">
        <v>56501</v>
      </c>
      <c r="E306" s="84" t="s">
        <v>257</v>
      </c>
      <c r="F306" s="62">
        <v>1349083.93</v>
      </c>
      <c r="G306" s="29">
        <v>360912.11</v>
      </c>
      <c r="H306" s="55">
        <f t="shared" si="157"/>
        <v>1709996.04</v>
      </c>
      <c r="I306" s="69">
        <v>1956720</v>
      </c>
      <c r="J306" s="62">
        <f t="shared" si="162"/>
        <v>246723.95999999996</v>
      </c>
      <c r="K306" s="69">
        <f t="shared" si="158"/>
        <v>14.428335167372666</v>
      </c>
    </row>
    <row r="307" spans="1:11" ht="15" x14ac:dyDescent="0.25">
      <c r="A307" s="18"/>
      <c r="B307" s="23"/>
      <c r="C307" s="24">
        <v>56600</v>
      </c>
      <c r="D307" s="25" t="s">
        <v>258</v>
      </c>
      <c r="E307" s="83"/>
      <c r="F307" s="61">
        <f t="shared" ref="F307:J307" si="179">SUM(F308)</f>
        <v>191015.6</v>
      </c>
      <c r="G307" s="26">
        <f t="shared" si="179"/>
        <v>247403.31</v>
      </c>
      <c r="H307" s="54">
        <f t="shared" si="179"/>
        <v>438418.91000000003</v>
      </c>
      <c r="I307" s="68">
        <f t="shared" si="179"/>
        <v>854300</v>
      </c>
      <c r="J307" s="61">
        <f t="shared" si="179"/>
        <v>415881.08999999997</v>
      </c>
      <c r="K307" s="68">
        <f t="shared" si="158"/>
        <v>94.859295644889016</v>
      </c>
    </row>
    <row r="308" spans="1:11" ht="30" x14ac:dyDescent="0.25">
      <c r="A308" s="18"/>
      <c r="B308" s="27"/>
      <c r="C308" s="23"/>
      <c r="D308" s="34">
        <v>56601</v>
      </c>
      <c r="E308" s="90" t="s">
        <v>258</v>
      </c>
      <c r="F308" s="62">
        <v>191015.6</v>
      </c>
      <c r="G308" s="29">
        <v>247403.31</v>
      </c>
      <c r="H308" s="55">
        <f t="shared" si="157"/>
        <v>438418.91000000003</v>
      </c>
      <c r="I308" s="69">
        <v>854300</v>
      </c>
      <c r="J308" s="62">
        <f t="shared" si="162"/>
        <v>415881.08999999997</v>
      </c>
      <c r="K308" s="69">
        <f t="shared" si="158"/>
        <v>94.859295644889016</v>
      </c>
    </row>
    <row r="309" spans="1:11" ht="15" x14ac:dyDescent="0.25">
      <c r="A309" s="18"/>
      <c r="B309" s="23"/>
      <c r="C309" s="24">
        <v>56700</v>
      </c>
      <c r="D309" s="25" t="s">
        <v>259</v>
      </c>
      <c r="E309" s="83"/>
      <c r="F309" s="61">
        <f t="shared" ref="F309:J309" si="180">SUM(F310)</f>
        <v>0</v>
      </c>
      <c r="G309" s="26">
        <f t="shared" si="180"/>
        <v>15000</v>
      </c>
      <c r="H309" s="54">
        <f t="shared" si="180"/>
        <v>15000</v>
      </c>
      <c r="I309" s="68">
        <f t="shared" si="180"/>
        <v>0</v>
      </c>
      <c r="J309" s="61">
        <f t="shared" si="180"/>
        <v>-15000</v>
      </c>
      <c r="K309" s="68">
        <f t="shared" si="158"/>
        <v>-100</v>
      </c>
    </row>
    <row r="310" spans="1:11" ht="15" x14ac:dyDescent="0.25">
      <c r="A310" s="18"/>
      <c r="B310" s="27"/>
      <c r="C310" s="23"/>
      <c r="D310" s="34">
        <v>56701</v>
      </c>
      <c r="E310" s="91" t="s">
        <v>259</v>
      </c>
      <c r="F310" s="62">
        <v>0</v>
      </c>
      <c r="G310" s="29">
        <v>15000</v>
      </c>
      <c r="H310" s="55">
        <f t="shared" si="157"/>
        <v>15000</v>
      </c>
      <c r="I310" s="69"/>
      <c r="J310" s="62">
        <f t="shared" si="162"/>
        <v>-15000</v>
      </c>
      <c r="K310" s="69">
        <f t="shared" si="158"/>
        <v>-100</v>
      </c>
    </row>
    <row r="311" spans="1:11" ht="15" x14ac:dyDescent="0.25">
      <c r="A311" s="18"/>
      <c r="B311" s="23"/>
      <c r="C311" s="24">
        <v>56900</v>
      </c>
      <c r="D311" s="25" t="s">
        <v>260</v>
      </c>
      <c r="E311" s="83"/>
      <c r="F311" s="61">
        <f t="shared" ref="F311:J311" si="181">SUM(F312)</f>
        <v>0</v>
      </c>
      <c r="G311" s="26">
        <f t="shared" si="181"/>
        <v>365400</v>
      </c>
      <c r="H311" s="54">
        <f t="shared" si="181"/>
        <v>365400</v>
      </c>
      <c r="I311" s="68">
        <f t="shared" si="181"/>
        <v>3601971.12</v>
      </c>
      <c r="J311" s="61">
        <f t="shared" si="181"/>
        <v>3236571.12</v>
      </c>
      <c r="K311" s="68">
        <f t="shared" si="158"/>
        <v>885.76111658456489</v>
      </c>
    </row>
    <row r="312" spans="1:11" ht="15" x14ac:dyDescent="0.25">
      <c r="A312" s="18"/>
      <c r="B312" s="27"/>
      <c r="C312" s="23"/>
      <c r="D312" s="28">
        <v>56901</v>
      </c>
      <c r="E312" s="84" t="s">
        <v>260</v>
      </c>
      <c r="F312" s="62">
        <v>0</v>
      </c>
      <c r="G312" s="29">
        <v>365400</v>
      </c>
      <c r="H312" s="55">
        <f t="shared" si="157"/>
        <v>365400</v>
      </c>
      <c r="I312" s="69">
        <v>3601971.12</v>
      </c>
      <c r="J312" s="62">
        <f t="shared" si="162"/>
        <v>3236571.12</v>
      </c>
      <c r="K312" s="69">
        <f t="shared" si="158"/>
        <v>885.76111658456489</v>
      </c>
    </row>
    <row r="313" spans="1:11" ht="15" hidden="1" x14ac:dyDescent="0.25">
      <c r="A313" s="18"/>
      <c r="B313" s="19">
        <v>59000</v>
      </c>
      <c r="C313" s="20" t="s">
        <v>261</v>
      </c>
      <c r="D313" s="21"/>
      <c r="E313" s="82"/>
      <c r="F313" s="60">
        <f t="shared" ref="F313:J314" si="182">SUM(F314)</f>
        <v>0</v>
      </c>
      <c r="G313" s="22">
        <f t="shared" si="182"/>
        <v>0</v>
      </c>
      <c r="H313" s="53">
        <f t="shared" si="182"/>
        <v>0</v>
      </c>
      <c r="I313" s="67">
        <f t="shared" si="182"/>
        <v>0</v>
      </c>
      <c r="J313" s="60">
        <f t="shared" si="182"/>
        <v>0</v>
      </c>
      <c r="K313" s="67" t="e">
        <f t="shared" si="158"/>
        <v>#DIV/0!</v>
      </c>
    </row>
    <row r="314" spans="1:11" ht="15" hidden="1" x14ac:dyDescent="0.25">
      <c r="A314" s="18"/>
      <c r="B314" s="23"/>
      <c r="C314" s="24">
        <v>59700</v>
      </c>
      <c r="D314" s="25" t="s">
        <v>262</v>
      </c>
      <c r="E314" s="83"/>
      <c r="F314" s="61">
        <f t="shared" si="182"/>
        <v>0</v>
      </c>
      <c r="G314" s="26">
        <f t="shared" si="182"/>
        <v>0</v>
      </c>
      <c r="H314" s="54">
        <f t="shared" si="182"/>
        <v>0</v>
      </c>
      <c r="I314" s="68">
        <f t="shared" si="182"/>
        <v>0</v>
      </c>
      <c r="J314" s="61">
        <f t="shared" si="182"/>
        <v>0</v>
      </c>
      <c r="K314" s="68" t="e">
        <f t="shared" si="158"/>
        <v>#DIV/0!</v>
      </c>
    </row>
    <row r="315" spans="1:11" ht="15" hidden="1" x14ac:dyDescent="0.25">
      <c r="A315" s="18"/>
      <c r="B315" s="36"/>
      <c r="C315" s="37"/>
      <c r="D315" s="33">
        <v>59701</v>
      </c>
      <c r="E315" s="87" t="s">
        <v>262</v>
      </c>
      <c r="F315" s="62">
        <v>0</v>
      </c>
      <c r="G315" s="29">
        <v>0</v>
      </c>
      <c r="H315" s="55">
        <f t="shared" si="157"/>
        <v>0</v>
      </c>
      <c r="I315" s="69"/>
      <c r="J315" s="62">
        <f t="shared" si="162"/>
        <v>0</v>
      </c>
      <c r="K315" s="69" t="e">
        <f t="shared" si="158"/>
        <v>#DIV/0!</v>
      </c>
    </row>
    <row r="316" spans="1:11" ht="15" x14ac:dyDescent="0.25">
      <c r="A316" s="18"/>
      <c r="B316" s="36"/>
      <c r="C316" s="37"/>
      <c r="D316" s="33"/>
      <c r="E316" s="87"/>
      <c r="F316" s="62"/>
      <c r="G316" s="29"/>
      <c r="H316" s="55"/>
      <c r="I316" s="69"/>
      <c r="J316" s="62"/>
      <c r="K316" s="69"/>
    </row>
    <row r="317" spans="1:11" ht="15" x14ac:dyDescent="0.25">
      <c r="A317" s="14">
        <v>60000</v>
      </c>
      <c r="B317" s="15" t="s">
        <v>263</v>
      </c>
      <c r="C317" s="16"/>
      <c r="D317" s="16"/>
      <c r="E317" s="81"/>
      <c r="F317" s="62">
        <f t="shared" ref="F317:J317" si="183">SUM(F318,F321)</f>
        <v>1762616.4</v>
      </c>
      <c r="G317" s="29">
        <f t="shared" si="183"/>
        <v>9373208.3300000001</v>
      </c>
      <c r="H317" s="55">
        <f t="shared" si="183"/>
        <v>11135824.73</v>
      </c>
      <c r="I317" s="69">
        <f t="shared" si="183"/>
        <v>7741200</v>
      </c>
      <c r="J317" s="62">
        <f t="shared" si="183"/>
        <v>-3394624.7300000004</v>
      </c>
      <c r="K317" s="69">
        <f t="shared" si="158"/>
        <v>-30.483819674845051</v>
      </c>
    </row>
    <row r="318" spans="1:11" ht="15" x14ac:dyDescent="0.25">
      <c r="A318" s="18"/>
      <c r="B318" s="19">
        <v>61000</v>
      </c>
      <c r="C318" s="20" t="s">
        <v>264</v>
      </c>
      <c r="D318" s="21"/>
      <c r="E318" s="82"/>
      <c r="F318" s="60">
        <f t="shared" ref="F318:J319" si="184">SUM(F319)</f>
        <v>0</v>
      </c>
      <c r="G318" s="22">
        <f t="shared" si="184"/>
        <v>2000000</v>
      </c>
      <c r="H318" s="53">
        <f t="shared" si="184"/>
        <v>2000000</v>
      </c>
      <c r="I318" s="67">
        <f t="shared" si="184"/>
        <v>6000000</v>
      </c>
      <c r="J318" s="60">
        <f t="shared" si="184"/>
        <v>4000000</v>
      </c>
      <c r="K318" s="67">
        <f t="shared" si="158"/>
        <v>200</v>
      </c>
    </row>
    <row r="319" spans="1:11" ht="15" x14ac:dyDescent="0.25">
      <c r="A319" s="18"/>
      <c r="B319" s="23"/>
      <c r="C319" s="24">
        <v>61200</v>
      </c>
      <c r="D319" s="25" t="s">
        <v>265</v>
      </c>
      <c r="E319" s="83"/>
      <c r="F319" s="61">
        <f t="shared" si="184"/>
        <v>0</v>
      </c>
      <c r="G319" s="26">
        <f t="shared" si="184"/>
        <v>2000000</v>
      </c>
      <c r="H319" s="54">
        <f t="shared" si="184"/>
        <v>2000000</v>
      </c>
      <c r="I319" s="68">
        <f t="shared" si="184"/>
        <v>6000000</v>
      </c>
      <c r="J319" s="61">
        <f t="shared" si="184"/>
        <v>4000000</v>
      </c>
      <c r="K319" s="68">
        <f t="shared" si="158"/>
        <v>200</v>
      </c>
    </row>
    <row r="320" spans="1:11" ht="30" x14ac:dyDescent="0.25">
      <c r="A320" s="38"/>
      <c r="B320" s="39"/>
      <c r="C320" s="40"/>
      <c r="D320" s="41">
        <v>61201</v>
      </c>
      <c r="E320" s="92" t="s">
        <v>266</v>
      </c>
      <c r="F320" s="62"/>
      <c r="G320" s="29">
        <v>2000000</v>
      </c>
      <c r="H320" s="55">
        <f t="shared" si="157"/>
        <v>2000000</v>
      </c>
      <c r="I320" s="69">
        <v>6000000</v>
      </c>
      <c r="J320" s="62">
        <f t="shared" si="162"/>
        <v>4000000</v>
      </c>
      <c r="K320" s="69">
        <f t="shared" si="158"/>
        <v>200</v>
      </c>
    </row>
    <row r="321" spans="1:11" ht="15" x14ac:dyDescent="0.25">
      <c r="A321" s="18"/>
      <c r="B321" s="19">
        <v>62000</v>
      </c>
      <c r="C321" s="20" t="s">
        <v>267</v>
      </c>
      <c r="D321" s="21"/>
      <c r="E321" s="82"/>
      <c r="F321" s="60">
        <f t="shared" ref="F321:J322" si="185">SUM(F322)</f>
        <v>1762616.4</v>
      </c>
      <c r="G321" s="22">
        <f t="shared" si="185"/>
        <v>7373208.3300000001</v>
      </c>
      <c r="H321" s="53">
        <f t="shared" si="185"/>
        <v>9135824.7300000004</v>
      </c>
      <c r="I321" s="67">
        <f t="shared" si="185"/>
        <v>1741200</v>
      </c>
      <c r="J321" s="60">
        <f t="shared" si="185"/>
        <v>-7394624.7300000004</v>
      </c>
      <c r="K321" s="67">
        <f t="shared" si="158"/>
        <v>-80.940965359347473</v>
      </c>
    </row>
    <row r="322" spans="1:11" ht="15" x14ac:dyDescent="0.25">
      <c r="A322" s="18"/>
      <c r="B322" s="23"/>
      <c r="C322" s="24">
        <v>62900</v>
      </c>
      <c r="D322" s="25" t="s">
        <v>268</v>
      </c>
      <c r="E322" s="83"/>
      <c r="F322" s="61">
        <f t="shared" si="185"/>
        <v>1762616.4</v>
      </c>
      <c r="G322" s="26">
        <f t="shared" si="185"/>
        <v>7373208.3300000001</v>
      </c>
      <c r="H322" s="54">
        <f t="shared" si="185"/>
        <v>9135824.7300000004</v>
      </c>
      <c r="I322" s="68">
        <f t="shared" si="185"/>
        <v>1741200</v>
      </c>
      <c r="J322" s="61">
        <f t="shared" si="185"/>
        <v>-7394624.7300000004</v>
      </c>
      <c r="K322" s="68">
        <f t="shared" si="158"/>
        <v>-80.940965359347473</v>
      </c>
    </row>
    <row r="323" spans="1:11" ht="30" x14ac:dyDescent="0.25">
      <c r="A323" s="38"/>
      <c r="B323" s="39"/>
      <c r="C323" s="40"/>
      <c r="D323" s="41">
        <v>62901</v>
      </c>
      <c r="E323" s="92" t="s">
        <v>269</v>
      </c>
      <c r="F323" s="62">
        <v>1762616.4</v>
      </c>
      <c r="G323" s="29">
        <v>7373208.3300000001</v>
      </c>
      <c r="H323" s="55">
        <f t="shared" si="157"/>
        <v>9135824.7300000004</v>
      </c>
      <c r="I323" s="69">
        <v>1741200</v>
      </c>
      <c r="J323" s="62">
        <f t="shared" si="162"/>
        <v>-7394624.7300000004</v>
      </c>
      <c r="K323" s="69">
        <f t="shared" si="158"/>
        <v>-80.940965359347473</v>
      </c>
    </row>
    <row r="324" spans="1:11" ht="15" x14ac:dyDescent="0.25">
      <c r="A324" s="38"/>
      <c r="B324" s="39"/>
      <c r="C324" s="40"/>
      <c r="D324" s="41"/>
      <c r="E324" s="92"/>
      <c r="F324" s="62"/>
      <c r="G324" s="29"/>
      <c r="H324" s="55"/>
      <c r="I324" s="69"/>
      <c r="J324" s="62"/>
      <c r="K324" s="69"/>
    </row>
    <row r="325" spans="1:11" ht="15" x14ac:dyDescent="0.25">
      <c r="A325" s="14">
        <v>70000</v>
      </c>
      <c r="B325" s="15" t="s">
        <v>270</v>
      </c>
      <c r="C325" s="16"/>
      <c r="D325" s="16"/>
      <c r="E325" s="81"/>
      <c r="F325" s="62">
        <f t="shared" ref="F325:J327" si="186">SUM(F326)</f>
        <v>5000000</v>
      </c>
      <c r="G325" s="29">
        <v>4000000</v>
      </c>
      <c r="H325" s="55">
        <f t="shared" si="157"/>
        <v>9000000</v>
      </c>
      <c r="I325" s="69">
        <f t="shared" ref="I325:I327" si="187">SUM(I326)</f>
        <v>13600000</v>
      </c>
      <c r="J325" s="62">
        <f t="shared" si="186"/>
        <v>4600000</v>
      </c>
      <c r="K325" s="69">
        <f t="shared" si="158"/>
        <v>51.111111111111114</v>
      </c>
    </row>
    <row r="326" spans="1:11" ht="15" x14ac:dyDescent="0.25">
      <c r="A326" s="18"/>
      <c r="B326" s="19">
        <v>75000</v>
      </c>
      <c r="C326" s="20" t="s">
        <v>271</v>
      </c>
      <c r="D326" s="21"/>
      <c r="E326" s="82"/>
      <c r="F326" s="60">
        <f t="shared" si="186"/>
        <v>5000000</v>
      </c>
      <c r="G326" s="29">
        <v>4000000</v>
      </c>
      <c r="H326" s="55">
        <f t="shared" si="157"/>
        <v>9000000</v>
      </c>
      <c r="I326" s="67">
        <f t="shared" si="187"/>
        <v>13600000</v>
      </c>
      <c r="J326" s="60">
        <f t="shared" si="186"/>
        <v>4600000</v>
      </c>
      <c r="K326" s="67">
        <f t="shared" si="158"/>
        <v>51.111111111111114</v>
      </c>
    </row>
    <row r="327" spans="1:11" ht="15" x14ac:dyDescent="0.25">
      <c r="A327" s="18"/>
      <c r="B327" s="23"/>
      <c r="C327" s="24">
        <v>75300</v>
      </c>
      <c r="D327" s="25" t="s">
        <v>272</v>
      </c>
      <c r="E327" s="83"/>
      <c r="F327" s="61">
        <f t="shared" si="186"/>
        <v>5000000</v>
      </c>
      <c r="G327" s="29">
        <v>4000000</v>
      </c>
      <c r="H327" s="55">
        <f t="shared" si="157"/>
        <v>9000000</v>
      </c>
      <c r="I327" s="68">
        <f t="shared" si="187"/>
        <v>13600000</v>
      </c>
      <c r="J327" s="61">
        <f t="shared" si="186"/>
        <v>4600000</v>
      </c>
      <c r="K327" s="68">
        <f t="shared" si="158"/>
        <v>51.111111111111114</v>
      </c>
    </row>
    <row r="328" spans="1:11" ht="30" x14ac:dyDescent="0.25">
      <c r="A328" s="38"/>
      <c r="B328" s="39"/>
      <c r="C328" s="40"/>
      <c r="D328" s="41">
        <v>75301</v>
      </c>
      <c r="E328" s="92" t="s">
        <v>273</v>
      </c>
      <c r="F328" s="62">
        <v>5000000</v>
      </c>
      <c r="G328" s="29">
        <v>4000000</v>
      </c>
      <c r="H328" s="55">
        <f t="shared" si="157"/>
        <v>9000000</v>
      </c>
      <c r="I328" s="69">
        <v>13600000</v>
      </c>
      <c r="J328" s="62">
        <f t="shared" si="162"/>
        <v>4600000</v>
      </c>
      <c r="K328" s="69">
        <f t="shared" si="158"/>
        <v>51.111111111111114</v>
      </c>
    </row>
    <row r="329" spans="1:11" ht="12.75" customHeight="1" thickBot="1" x14ac:dyDescent="0.3">
      <c r="A329" s="42"/>
      <c r="B329" s="43"/>
      <c r="C329" s="44"/>
      <c r="D329" s="45"/>
      <c r="E329" s="93"/>
      <c r="F329" s="46"/>
      <c r="G329" s="46"/>
      <c r="H329" s="56"/>
      <c r="I329" s="70"/>
      <c r="J329" s="46"/>
      <c r="K329" s="70"/>
    </row>
    <row r="330" spans="1:11" ht="20.25" customHeight="1" x14ac:dyDescent="0.25">
      <c r="A330" s="47"/>
      <c r="B330" s="47"/>
      <c r="C330" s="47"/>
      <c r="D330" s="47"/>
      <c r="E330" s="48"/>
      <c r="F330" s="9"/>
      <c r="G330" s="9"/>
      <c r="H330" s="9"/>
      <c r="I330" s="9"/>
      <c r="J330" s="9"/>
      <c r="K330" s="9"/>
    </row>
    <row r="331" spans="1:11" ht="20.25" customHeight="1" x14ac:dyDescent="0.25">
      <c r="A331" s="47"/>
      <c r="B331" s="47"/>
      <c r="C331" s="47"/>
      <c r="D331" s="47"/>
      <c r="E331" s="48"/>
      <c r="F331" s="1"/>
      <c r="G331" s="1"/>
      <c r="H331" s="1"/>
      <c r="I331" s="1"/>
      <c r="J331" s="1"/>
      <c r="K331" s="1"/>
    </row>
    <row r="332" spans="1:11" ht="20.25" customHeight="1" x14ac:dyDescent="0.25">
      <c r="A332" s="47"/>
      <c r="B332" s="47"/>
      <c r="C332" s="47"/>
      <c r="D332" s="47"/>
      <c r="E332" s="48"/>
      <c r="F332" s="47"/>
      <c r="G332" s="47"/>
      <c r="H332" s="47"/>
      <c r="I332" s="47"/>
      <c r="J332" s="47"/>
      <c r="K332" s="47"/>
    </row>
    <row r="333" spans="1:11" ht="20.25" customHeight="1" x14ac:dyDescent="0.25">
      <c r="A333" s="2"/>
      <c r="B333" s="2"/>
      <c r="C333" s="2"/>
      <c r="D333" s="2"/>
      <c r="E333" s="49"/>
      <c r="F333" s="2"/>
      <c r="G333" s="2"/>
      <c r="H333" s="2"/>
      <c r="I333" s="2"/>
      <c r="J333" s="2"/>
      <c r="K333" s="2"/>
    </row>
    <row r="334" spans="1:11" ht="20.25" customHeight="1" x14ac:dyDescent="0.25">
      <c r="A334" s="2"/>
      <c r="B334" s="2"/>
      <c r="C334" s="2"/>
      <c r="D334" s="2"/>
      <c r="E334" s="49"/>
      <c r="F334" s="2"/>
      <c r="G334" s="2"/>
      <c r="H334" s="2"/>
      <c r="I334" s="2"/>
      <c r="J334" s="2"/>
      <c r="K334" s="2"/>
    </row>
    <row r="335" spans="1:11" ht="20.25" customHeight="1" x14ac:dyDescent="0.25">
      <c r="A335" s="2"/>
      <c r="B335" s="2"/>
      <c r="C335" s="2"/>
      <c r="D335" s="2"/>
      <c r="E335" s="49"/>
      <c r="F335" s="2"/>
      <c r="G335" s="2"/>
      <c r="H335" s="2"/>
      <c r="I335" s="2"/>
      <c r="J335" s="2"/>
      <c r="K335" s="2"/>
    </row>
    <row r="336" spans="1:11" ht="20.25" customHeight="1" x14ac:dyDescent="0.25">
      <c r="A336" s="2"/>
      <c r="B336" s="2"/>
      <c r="C336" s="2"/>
      <c r="D336" s="2"/>
      <c r="E336" s="49"/>
      <c r="F336" s="2"/>
      <c r="G336" s="2"/>
      <c r="H336" s="2"/>
      <c r="I336" s="2"/>
      <c r="J336" s="2"/>
      <c r="K336" s="2"/>
    </row>
    <row r="337" spans="1:11" ht="20.25" customHeight="1" x14ac:dyDescent="0.25">
      <c r="A337" s="2"/>
      <c r="B337" s="2"/>
      <c r="C337" s="2"/>
      <c r="D337" s="2"/>
      <c r="E337" s="49"/>
      <c r="F337" s="2"/>
      <c r="G337" s="2"/>
      <c r="H337" s="2"/>
      <c r="I337" s="2"/>
      <c r="J337" s="2"/>
      <c r="K337" s="2"/>
    </row>
    <row r="338" spans="1:11" ht="20.25" customHeight="1" x14ac:dyDescent="0.25">
      <c r="A338" s="2"/>
      <c r="B338" s="2"/>
      <c r="C338" s="2"/>
      <c r="D338" s="2"/>
      <c r="E338" s="49"/>
      <c r="F338" s="2"/>
      <c r="G338" s="2"/>
      <c r="H338" s="2"/>
      <c r="I338" s="2"/>
      <c r="J338" s="2"/>
      <c r="K338" s="2"/>
    </row>
    <row r="339" spans="1:11" ht="20.25" customHeight="1" x14ac:dyDescent="0.25">
      <c r="A339" s="2"/>
      <c r="B339" s="2"/>
      <c r="C339" s="2"/>
      <c r="D339" s="2"/>
      <c r="E339" s="49"/>
      <c r="F339" s="2"/>
      <c r="G339" s="2"/>
      <c r="H339" s="2"/>
      <c r="I339" s="2"/>
      <c r="J339" s="2"/>
      <c r="K339" s="2"/>
    </row>
    <row r="340" spans="1:11" ht="20.25" customHeight="1" x14ac:dyDescent="0.25">
      <c r="A340" s="2"/>
      <c r="B340" s="2"/>
      <c r="C340" s="2"/>
      <c r="D340" s="2"/>
      <c r="E340" s="49"/>
      <c r="F340" s="2"/>
      <c r="G340" s="2"/>
      <c r="H340" s="2"/>
      <c r="I340" s="2"/>
      <c r="J340" s="2"/>
      <c r="K340" s="2"/>
    </row>
    <row r="341" spans="1:11" ht="20.25" customHeight="1" x14ac:dyDescent="0.25">
      <c r="A341" s="2"/>
      <c r="B341" s="2"/>
      <c r="C341" s="2"/>
      <c r="D341" s="2"/>
      <c r="E341" s="49"/>
      <c r="F341" s="2"/>
      <c r="G341" s="2"/>
      <c r="H341" s="2"/>
      <c r="I341" s="2"/>
      <c r="J341" s="2"/>
      <c r="K341" s="2"/>
    </row>
    <row r="342" spans="1:11" ht="20.25" customHeight="1" x14ac:dyDescent="0.25">
      <c r="A342" s="2"/>
      <c r="B342" s="2"/>
      <c r="C342" s="2"/>
      <c r="D342" s="2"/>
      <c r="E342" s="49"/>
      <c r="F342" s="2"/>
      <c r="G342" s="2"/>
      <c r="H342" s="2"/>
      <c r="I342" s="2"/>
      <c r="J342" s="2"/>
      <c r="K342" s="2"/>
    </row>
    <row r="343" spans="1:11" ht="20.25" customHeight="1" x14ac:dyDescent="0.25">
      <c r="A343" s="2"/>
      <c r="B343" s="2"/>
      <c r="C343" s="2"/>
      <c r="D343" s="2"/>
      <c r="E343" s="49"/>
      <c r="F343" s="2"/>
      <c r="G343" s="2"/>
      <c r="H343" s="2"/>
      <c r="I343" s="2"/>
      <c r="J343" s="2"/>
      <c r="K343" s="2"/>
    </row>
    <row r="344" spans="1:11" ht="20.25" customHeight="1" x14ac:dyDescent="0.25">
      <c r="A344" s="2"/>
      <c r="B344" s="2"/>
      <c r="C344" s="2"/>
      <c r="D344" s="2"/>
      <c r="E344" s="49"/>
      <c r="F344" s="2"/>
      <c r="G344" s="2"/>
      <c r="H344" s="2"/>
      <c r="I344" s="2"/>
      <c r="J344" s="2"/>
      <c r="K344" s="2"/>
    </row>
    <row r="345" spans="1:11" ht="20.25" customHeight="1" x14ac:dyDescent="0.25">
      <c r="A345" s="2"/>
      <c r="B345" s="2"/>
      <c r="C345" s="2"/>
      <c r="D345" s="2"/>
      <c r="E345" s="49"/>
      <c r="F345" s="2"/>
      <c r="G345" s="2"/>
      <c r="H345" s="2"/>
      <c r="I345" s="2"/>
      <c r="J345" s="2"/>
      <c r="K345" s="2"/>
    </row>
    <row r="346" spans="1:11" ht="20.25" customHeight="1" x14ac:dyDescent="0.25">
      <c r="A346" s="2"/>
      <c r="B346" s="2"/>
      <c r="C346" s="2"/>
      <c r="D346" s="2"/>
      <c r="E346" s="49"/>
      <c r="F346" s="2"/>
      <c r="G346" s="2"/>
      <c r="H346" s="2"/>
      <c r="I346" s="2"/>
      <c r="J346" s="2"/>
      <c r="K346" s="2"/>
    </row>
    <row r="347" spans="1:11" ht="20.25" customHeight="1" x14ac:dyDescent="0.25">
      <c r="A347" s="2"/>
      <c r="B347" s="2"/>
      <c r="C347" s="2"/>
      <c r="D347" s="2"/>
      <c r="E347" s="49"/>
      <c r="F347" s="2"/>
      <c r="G347" s="2"/>
      <c r="H347" s="2"/>
      <c r="I347" s="2"/>
      <c r="J347" s="2"/>
      <c r="K347" s="2"/>
    </row>
    <row r="348" spans="1:11" ht="20.25" customHeight="1" x14ac:dyDescent="0.25">
      <c r="A348" s="2"/>
      <c r="B348" s="2"/>
      <c r="C348" s="2"/>
      <c r="D348" s="2"/>
      <c r="E348" s="49"/>
      <c r="F348" s="2"/>
      <c r="G348" s="2"/>
      <c r="H348" s="2"/>
      <c r="I348" s="2"/>
      <c r="J348" s="2"/>
      <c r="K348" s="2"/>
    </row>
    <row r="349" spans="1:11" ht="20.25" customHeight="1" x14ac:dyDescent="0.25">
      <c r="A349" s="2"/>
      <c r="B349" s="2"/>
      <c r="C349" s="2"/>
      <c r="D349" s="2"/>
      <c r="E349" s="49"/>
      <c r="F349" s="2"/>
      <c r="G349" s="2"/>
      <c r="H349" s="2"/>
      <c r="I349" s="2"/>
      <c r="J349" s="2"/>
      <c r="K349" s="2"/>
    </row>
    <row r="350" spans="1:11" ht="20.25" customHeight="1" x14ac:dyDescent="0.25">
      <c r="A350" s="2"/>
      <c r="B350" s="2"/>
      <c r="C350" s="2"/>
      <c r="D350" s="2"/>
      <c r="E350" s="49"/>
      <c r="F350" s="2"/>
      <c r="G350" s="2"/>
      <c r="H350" s="2"/>
      <c r="I350" s="2"/>
      <c r="J350" s="2"/>
      <c r="K350" s="2"/>
    </row>
    <row r="351" spans="1:11" ht="20.25" customHeight="1" x14ac:dyDescent="0.25">
      <c r="A351" s="2"/>
      <c r="B351" s="2"/>
      <c r="C351" s="2"/>
      <c r="D351" s="2"/>
      <c r="E351" s="49"/>
      <c r="F351" s="2"/>
      <c r="G351" s="2"/>
      <c r="H351" s="2"/>
      <c r="I351" s="2"/>
      <c r="J351" s="2"/>
      <c r="K351" s="2"/>
    </row>
    <row r="352" spans="1:11" ht="20.25" customHeight="1" x14ac:dyDescent="0.25">
      <c r="A352" s="2"/>
      <c r="B352" s="2"/>
      <c r="C352" s="2"/>
      <c r="D352" s="2"/>
      <c r="E352" s="49"/>
      <c r="F352" s="2"/>
      <c r="G352" s="2"/>
      <c r="H352" s="2"/>
      <c r="I352" s="2"/>
      <c r="J352" s="2"/>
      <c r="K352" s="2"/>
    </row>
    <row r="353" spans="1:11" ht="20.25" customHeight="1" x14ac:dyDescent="0.25">
      <c r="A353" s="2"/>
      <c r="B353" s="2"/>
      <c r="C353" s="2"/>
      <c r="D353" s="2"/>
      <c r="E353" s="49"/>
      <c r="F353" s="2"/>
      <c r="G353" s="2"/>
      <c r="H353" s="2"/>
      <c r="I353" s="2"/>
      <c r="J353" s="2"/>
      <c r="K353" s="2"/>
    </row>
    <row r="354" spans="1:11" ht="20.25" customHeight="1" x14ac:dyDescent="0.25">
      <c r="A354" s="2"/>
      <c r="B354" s="2"/>
      <c r="C354" s="2"/>
      <c r="D354" s="2"/>
      <c r="E354" s="49"/>
      <c r="F354" s="2"/>
      <c r="G354" s="2"/>
      <c r="H354" s="2"/>
      <c r="I354" s="2"/>
      <c r="J354" s="2"/>
      <c r="K354" s="2"/>
    </row>
    <row r="355" spans="1:11" ht="20.25" customHeight="1" x14ac:dyDescent="0.25">
      <c r="A355" s="2"/>
      <c r="B355" s="2"/>
      <c r="C355" s="2"/>
      <c r="D355" s="2"/>
      <c r="E355" s="49"/>
      <c r="F355" s="2"/>
      <c r="G355" s="2"/>
      <c r="H355" s="2"/>
      <c r="I355" s="2"/>
      <c r="J355" s="2"/>
      <c r="K355" s="2"/>
    </row>
    <row r="356" spans="1:11" ht="20.25" customHeight="1" x14ac:dyDescent="0.25">
      <c r="A356" s="2"/>
      <c r="B356" s="2"/>
      <c r="C356" s="2"/>
      <c r="D356" s="2"/>
      <c r="E356" s="49"/>
      <c r="F356" s="2"/>
      <c r="G356" s="2"/>
      <c r="H356" s="2"/>
      <c r="I356" s="2"/>
      <c r="J356" s="2"/>
      <c r="K356" s="2"/>
    </row>
    <row r="357" spans="1:11" ht="20.25" customHeight="1" x14ac:dyDescent="0.25">
      <c r="A357" s="2"/>
      <c r="B357" s="2"/>
      <c r="C357" s="2"/>
      <c r="D357" s="2"/>
      <c r="E357" s="49"/>
      <c r="F357" s="2"/>
      <c r="G357" s="2"/>
      <c r="H357" s="2"/>
      <c r="I357" s="2"/>
      <c r="J357" s="2"/>
      <c r="K357" s="2"/>
    </row>
    <row r="358" spans="1:11" ht="20.25" customHeight="1" x14ac:dyDescent="0.25">
      <c r="A358" s="2"/>
      <c r="B358" s="2"/>
      <c r="C358" s="2"/>
      <c r="D358" s="2"/>
      <c r="E358" s="49"/>
      <c r="F358" s="2"/>
      <c r="G358" s="2"/>
      <c r="H358" s="2"/>
      <c r="I358" s="2"/>
      <c r="J358" s="2"/>
      <c r="K358" s="2"/>
    </row>
    <row r="359" spans="1:11" ht="20.25" customHeight="1" x14ac:dyDescent="0.25">
      <c r="A359" s="2"/>
      <c r="B359" s="2"/>
      <c r="C359" s="2"/>
      <c r="D359" s="2"/>
      <c r="E359" s="49"/>
      <c r="F359" s="2"/>
      <c r="G359" s="2"/>
      <c r="H359" s="2"/>
      <c r="I359" s="2"/>
      <c r="J359" s="2"/>
      <c r="K359" s="2"/>
    </row>
    <row r="360" spans="1:11" ht="20.25" customHeight="1" x14ac:dyDescent="0.25">
      <c r="A360" s="2"/>
      <c r="B360" s="2"/>
      <c r="C360" s="2"/>
      <c r="D360" s="2"/>
      <c r="E360" s="49"/>
      <c r="F360" s="2"/>
      <c r="G360" s="2"/>
      <c r="H360" s="2"/>
      <c r="I360" s="2"/>
      <c r="J360" s="2"/>
      <c r="K360" s="2"/>
    </row>
  </sheetData>
  <mergeCells count="13">
    <mergeCell ref="C4:C5"/>
    <mergeCell ref="E4:E5"/>
    <mergeCell ref="A1:K1"/>
    <mergeCell ref="F3:F5"/>
    <mergeCell ref="G3:G5"/>
    <mergeCell ref="H3:H5"/>
    <mergeCell ref="J3:K4"/>
    <mergeCell ref="J2:K2"/>
    <mergeCell ref="A2:A5"/>
    <mergeCell ref="B2:B5"/>
    <mergeCell ref="C2:E3"/>
    <mergeCell ref="F2:H2"/>
    <mergeCell ref="I2:I5"/>
  </mergeCells>
  <pageMargins left="0.27559055118110237" right="0.31496062992125984" top="1.31" bottom="0.59055118110236227" header="0.39370078740157483" footer="0.39370078740157483"/>
  <pageSetup scale="56" fitToHeight="0" orientation="portrait" r:id="rId1"/>
  <headerFooter>
    <oddHeader>&amp;L&amp;G&amp;C&amp;"-,Negrita"&amp;14
PODER JUDICIAL DEL ESTADO DE BAJA CALIFORNIA
&amp;"-,Negrita Cursiva"CONSEJO DE LA JUDICATURA&amp;"-,Normal"
Proyecto de Presupuesto 2024&amp;R&amp;G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DEVENGADO_2023_Vs_PROYECTO_2024</vt:lpstr>
      <vt:lpstr>DEVENGADO_2023_Vs_PROYECTO_2024!Área_de_impresión</vt:lpstr>
      <vt:lpstr>DEVENGADO_2023_Vs_PROYECTO_2024!Print_Titles</vt:lpstr>
      <vt:lpstr>DEVENGADO_2023_Vs_PROYECTO_2024!Títulos_a_imprimir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cp:lastPrinted>2023-12-01T01:36:35Z</cp:lastPrinted>
  <dcterms:created xsi:type="dcterms:W3CDTF">2023-11-19T00:35:41Z</dcterms:created>
  <dcterms:modified xsi:type="dcterms:W3CDTF">2023-12-01T01:36:39Z</dcterms:modified>
</cp:coreProperties>
</file>