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215" windowWidth="19155" windowHeight="6855"/>
  </bookViews>
  <sheets>
    <sheet name="PDA_ESPECIFICA" sheetId="1" r:id="rId1"/>
  </sheets>
  <definedNames>
    <definedName name="_xlnm.Print_Area" localSheetId="0">PDA_ESPECIFICA!$A$1:$K$137</definedName>
    <definedName name="_xlnm.Print_Titles" localSheetId="0">PDA_ESPECIFICA!$1:$8</definedName>
  </definedNames>
  <calcPr calcId="145621"/>
</workbook>
</file>

<file path=xl/calcChain.xml><?xml version="1.0" encoding="utf-8"?>
<calcChain xmlns="http://schemas.openxmlformats.org/spreadsheetml/2006/main">
  <c r="H125" i="1" l="1"/>
  <c r="K125" i="1" s="1"/>
  <c r="K124" i="1"/>
  <c r="K123" i="1" s="1"/>
  <c r="K122" i="1" s="1"/>
  <c r="H124" i="1"/>
  <c r="J123" i="1"/>
  <c r="J122" i="1" s="1"/>
  <c r="I123" i="1"/>
  <c r="I122" i="1" s="1"/>
  <c r="G123" i="1"/>
  <c r="F123" i="1"/>
  <c r="F122" i="1" s="1"/>
  <c r="G122" i="1"/>
  <c r="H121" i="1"/>
  <c r="K121" i="1" s="1"/>
  <c r="K120" i="1"/>
  <c r="K119" i="1" s="1"/>
  <c r="H120" i="1"/>
  <c r="J119" i="1"/>
  <c r="I119" i="1"/>
  <c r="G119" i="1"/>
  <c r="F119" i="1"/>
  <c r="K118" i="1"/>
  <c r="H118" i="1"/>
  <c r="H117" i="1"/>
  <c r="K117" i="1" s="1"/>
  <c r="K116" i="1" s="1"/>
  <c r="J116" i="1"/>
  <c r="I116" i="1"/>
  <c r="H116" i="1"/>
  <c r="G116" i="1"/>
  <c r="F116" i="1"/>
  <c r="H115" i="1"/>
  <c r="K115" i="1" s="1"/>
  <c r="K114" i="1" s="1"/>
  <c r="J114" i="1"/>
  <c r="I114" i="1"/>
  <c r="H114" i="1"/>
  <c r="G114" i="1"/>
  <c r="F114" i="1"/>
  <c r="H113" i="1"/>
  <c r="K113" i="1" s="1"/>
  <c r="K112" i="1" s="1"/>
  <c r="J112" i="1"/>
  <c r="I112" i="1"/>
  <c r="H112" i="1"/>
  <c r="G112" i="1"/>
  <c r="G111" i="1" s="1"/>
  <c r="F112" i="1"/>
  <c r="J111" i="1"/>
  <c r="I111" i="1"/>
  <c r="F111" i="1"/>
  <c r="K110" i="1"/>
  <c r="K109" i="1" s="1"/>
  <c r="H110" i="1"/>
  <c r="J109" i="1"/>
  <c r="I109" i="1"/>
  <c r="H109" i="1"/>
  <c r="G109" i="1"/>
  <c r="F109" i="1"/>
  <c r="K108" i="1"/>
  <c r="K107" i="1" s="1"/>
  <c r="K106" i="1" s="1"/>
  <c r="H108" i="1"/>
  <c r="J107" i="1"/>
  <c r="J106" i="1" s="1"/>
  <c r="I107" i="1"/>
  <c r="I106" i="1" s="1"/>
  <c r="H107" i="1"/>
  <c r="G107" i="1"/>
  <c r="F107" i="1"/>
  <c r="F106" i="1" s="1"/>
  <c r="H106" i="1"/>
  <c r="G106" i="1"/>
  <c r="H105" i="1"/>
  <c r="K105" i="1" s="1"/>
  <c r="K104" i="1" s="1"/>
  <c r="J104" i="1"/>
  <c r="I104" i="1"/>
  <c r="H104" i="1"/>
  <c r="G104" i="1"/>
  <c r="F104" i="1"/>
  <c r="H103" i="1"/>
  <c r="K103" i="1" s="1"/>
  <c r="K102" i="1" s="1"/>
  <c r="K101" i="1" s="1"/>
  <c r="J102" i="1"/>
  <c r="I102" i="1"/>
  <c r="H102" i="1"/>
  <c r="H101" i="1" s="1"/>
  <c r="G102" i="1"/>
  <c r="G101" i="1" s="1"/>
  <c r="F102" i="1"/>
  <c r="J101" i="1"/>
  <c r="I101" i="1"/>
  <c r="F101" i="1"/>
  <c r="K100" i="1"/>
  <c r="K99" i="1" s="1"/>
  <c r="H100" i="1"/>
  <c r="J99" i="1"/>
  <c r="I99" i="1"/>
  <c r="H99" i="1"/>
  <c r="G99" i="1"/>
  <c r="F99" i="1"/>
  <c r="K98" i="1"/>
  <c r="H98" i="1"/>
  <c r="H97" i="1"/>
  <c r="K97" i="1" s="1"/>
  <c r="K96" i="1" s="1"/>
  <c r="J96" i="1"/>
  <c r="I96" i="1"/>
  <c r="H96" i="1"/>
  <c r="G96" i="1"/>
  <c r="F96" i="1"/>
  <c r="H95" i="1"/>
  <c r="K95" i="1" s="1"/>
  <c r="K94" i="1" s="1"/>
  <c r="J94" i="1"/>
  <c r="I94" i="1"/>
  <c r="H94" i="1"/>
  <c r="H93" i="1" s="1"/>
  <c r="G94" i="1"/>
  <c r="G93" i="1" s="1"/>
  <c r="F94" i="1"/>
  <c r="J93" i="1"/>
  <c r="I93" i="1"/>
  <c r="F93" i="1"/>
  <c r="K92" i="1"/>
  <c r="K91" i="1" s="1"/>
  <c r="H92" i="1"/>
  <c r="J91" i="1"/>
  <c r="I91" i="1"/>
  <c r="H91" i="1"/>
  <c r="G91" i="1"/>
  <c r="F91" i="1"/>
  <c r="K90" i="1"/>
  <c r="K89" i="1" s="1"/>
  <c r="H90" i="1"/>
  <c r="J89" i="1"/>
  <c r="J88" i="1" s="1"/>
  <c r="I89" i="1"/>
  <c r="I88" i="1" s="1"/>
  <c r="H89" i="1"/>
  <c r="G89" i="1"/>
  <c r="F89" i="1"/>
  <c r="F88" i="1" s="1"/>
  <c r="H88" i="1"/>
  <c r="G88" i="1"/>
  <c r="H87" i="1"/>
  <c r="K87" i="1" s="1"/>
  <c r="K86" i="1" s="1"/>
  <c r="J86" i="1"/>
  <c r="I86" i="1"/>
  <c r="H86" i="1"/>
  <c r="G86" i="1"/>
  <c r="F86" i="1"/>
  <c r="H85" i="1"/>
  <c r="K85" i="1" s="1"/>
  <c r="K84" i="1" s="1"/>
  <c r="J84" i="1"/>
  <c r="I84" i="1"/>
  <c r="H84" i="1"/>
  <c r="G84" i="1"/>
  <c r="F84" i="1"/>
  <c r="H83" i="1"/>
  <c r="K83" i="1" s="1"/>
  <c r="K82" i="1" s="1"/>
  <c r="J82" i="1"/>
  <c r="I82" i="1"/>
  <c r="H82" i="1"/>
  <c r="H81" i="1" s="1"/>
  <c r="G82" i="1"/>
  <c r="G81" i="1" s="1"/>
  <c r="G80" i="1" s="1"/>
  <c r="F82" i="1"/>
  <c r="J81" i="1"/>
  <c r="J80" i="1" s="1"/>
  <c r="I81" i="1"/>
  <c r="F81" i="1"/>
  <c r="H78" i="1"/>
  <c r="K78" i="1" s="1"/>
  <c r="K77" i="1" s="1"/>
  <c r="J77" i="1"/>
  <c r="I77" i="1"/>
  <c r="H77" i="1"/>
  <c r="G77" i="1"/>
  <c r="F77" i="1"/>
  <c r="H76" i="1"/>
  <c r="K76" i="1" s="1"/>
  <c r="K75" i="1" s="1"/>
  <c r="J75" i="1"/>
  <c r="I75" i="1"/>
  <c r="H75" i="1"/>
  <c r="G75" i="1"/>
  <c r="F75" i="1"/>
  <c r="H74" i="1"/>
  <c r="K74" i="1" s="1"/>
  <c r="K73" i="1" s="1"/>
  <c r="J73" i="1"/>
  <c r="I73" i="1"/>
  <c r="H73" i="1"/>
  <c r="H72" i="1" s="1"/>
  <c r="G73" i="1"/>
  <c r="G72" i="1" s="1"/>
  <c r="F73" i="1"/>
  <c r="J72" i="1"/>
  <c r="I72" i="1"/>
  <c r="F72" i="1"/>
  <c r="K71" i="1"/>
  <c r="K70" i="1" s="1"/>
  <c r="K69" i="1" s="1"/>
  <c r="H71" i="1"/>
  <c r="J70" i="1"/>
  <c r="J69" i="1" s="1"/>
  <c r="I70" i="1"/>
  <c r="I69" i="1" s="1"/>
  <c r="H70" i="1"/>
  <c r="G70" i="1"/>
  <c r="F70" i="1"/>
  <c r="F69" i="1" s="1"/>
  <c r="H69" i="1"/>
  <c r="G69" i="1"/>
  <c r="H68" i="1"/>
  <c r="K68" i="1" s="1"/>
  <c r="K67" i="1" s="1"/>
  <c r="J67" i="1"/>
  <c r="I67" i="1"/>
  <c r="H67" i="1"/>
  <c r="G67" i="1"/>
  <c r="F67" i="1"/>
  <c r="H66" i="1"/>
  <c r="K66" i="1" s="1"/>
  <c r="K65" i="1" s="1"/>
  <c r="J65" i="1"/>
  <c r="I65" i="1"/>
  <c r="H65" i="1"/>
  <c r="G65" i="1"/>
  <c r="F65" i="1"/>
  <c r="H64" i="1"/>
  <c r="K64" i="1" s="1"/>
  <c r="K63" i="1" s="1"/>
  <c r="K62" i="1" s="1"/>
  <c r="J63" i="1"/>
  <c r="I63" i="1"/>
  <c r="H63" i="1"/>
  <c r="H62" i="1" s="1"/>
  <c r="G63" i="1"/>
  <c r="G62" i="1" s="1"/>
  <c r="F63" i="1"/>
  <c r="J62" i="1"/>
  <c r="I62" i="1"/>
  <c r="F62" i="1"/>
  <c r="K61" i="1"/>
  <c r="H61" i="1"/>
  <c r="H60" i="1"/>
  <c r="K60" i="1" s="1"/>
  <c r="K59" i="1"/>
  <c r="H59" i="1"/>
  <c r="J58" i="1"/>
  <c r="J57" i="1" s="1"/>
  <c r="I58" i="1"/>
  <c r="I57" i="1" s="1"/>
  <c r="G58" i="1"/>
  <c r="F58" i="1"/>
  <c r="F57" i="1" s="1"/>
  <c r="G57" i="1"/>
  <c r="H56" i="1"/>
  <c r="K56" i="1" s="1"/>
  <c r="K55" i="1" s="1"/>
  <c r="J55" i="1"/>
  <c r="I55" i="1"/>
  <c r="H55" i="1"/>
  <c r="G55" i="1"/>
  <c r="F55" i="1"/>
  <c r="H54" i="1"/>
  <c r="K54" i="1" s="1"/>
  <c r="K53" i="1" s="1"/>
  <c r="J53" i="1"/>
  <c r="I53" i="1"/>
  <c r="H53" i="1"/>
  <c r="G53" i="1"/>
  <c r="F53" i="1"/>
  <c r="H52" i="1"/>
  <c r="K52" i="1" s="1"/>
  <c r="K51" i="1" s="1"/>
  <c r="J51" i="1"/>
  <c r="I51" i="1"/>
  <c r="H51" i="1"/>
  <c r="G51" i="1"/>
  <c r="F51" i="1"/>
  <c r="H50" i="1"/>
  <c r="K50" i="1" s="1"/>
  <c r="K49" i="1" s="1"/>
  <c r="J49" i="1"/>
  <c r="I49" i="1"/>
  <c r="H49" i="1"/>
  <c r="G49" i="1"/>
  <c r="F49" i="1"/>
  <c r="H48" i="1"/>
  <c r="K48" i="1" s="1"/>
  <c r="K47" i="1"/>
  <c r="K46" i="1" s="1"/>
  <c r="K45" i="1" s="1"/>
  <c r="H47" i="1"/>
  <c r="J46" i="1"/>
  <c r="J45" i="1" s="1"/>
  <c r="I46" i="1"/>
  <c r="I45" i="1" s="1"/>
  <c r="I44" i="1" s="1"/>
  <c r="G46" i="1"/>
  <c r="F46" i="1"/>
  <c r="F45" i="1" s="1"/>
  <c r="F44" i="1" s="1"/>
  <c r="G45" i="1"/>
  <c r="K42" i="1"/>
  <c r="K41" i="1" s="1"/>
  <c r="K40" i="1" s="1"/>
  <c r="H42" i="1"/>
  <c r="J41" i="1"/>
  <c r="J40" i="1" s="1"/>
  <c r="I41" i="1"/>
  <c r="I40" i="1" s="1"/>
  <c r="H41" i="1"/>
  <c r="G41" i="1"/>
  <c r="F41" i="1"/>
  <c r="F40" i="1" s="1"/>
  <c r="H40" i="1"/>
  <c r="G40" i="1"/>
  <c r="H39" i="1"/>
  <c r="K39" i="1" s="1"/>
  <c r="K38" i="1" s="1"/>
  <c r="K37" i="1" s="1"/>
  <c r="J38" i="1"/>
  <c r="I38" i="1"/>
  <c r="H38" i="1"/>
  <c r="H37" i="1" s="1"/>
  <c r="G38" i="1"/>
  <c r="G37" i="1" s="1"/>
  <c r="F38" i="1"/>
  <c r="J37" i="1"/>
  <c r="I37" i="1"/>
  <c r="F37" i="1"/>
  <c r="K36" i="1"/>
  <c r="H36" i="1"/>
  <c r="H35" i="1"/>
  <c r="K35" i="1" s="1"/>
  <c r="K34" i="1"/>
  <c r="H34" i="1"/>
  <c r="H33" i="1"/>
  <c r="K33" i="1" s="1"/>
  <c r="K32" i="1"/>
  <c r="H32" i="1"/>
  <c r="H31" i="1"/>
  <c r="K31" i="1" s="1"/>
  <c r="K30" i="1"/>
  <c r="H30" i="1"/>
  <c r="J29" i="1"/>
  <c r="J28" i="1" s="1"/>
  <c r="I29" i="1"/>
  <c r="I28" i="1" s="1"/>
  <c r="G29" i="1"/>
  <c r="F29" i="1"/>
  <c r="F28" i="1" s="1"/>
  <c r="G28" i="1"/>
  <c r="F27" i="1"/>
  <c r="H27" i="1" s="1"/>
  <c r="H26" i="1"/>
  <c r="K26" i="1" s="1"/>
  <c r="J25" i="1"/>
  <c r="J24" i="1" s="1"/>
  <c r="I25" i="1"/>
  <c r="G25" i="1"/>
  <c r="G24" i="1" s="1"/>
  <c r="F25" i="1"/>
  <c r="F24" i="1" s="1"/>
  <c r="I24" i="1"/>
  <c r="H23" i="1"/>
  <c r="K23" i="1" s="1"/>
  <c r="K22" i="1" s="1"/>
  <c r="J22" i="1"/>
  <c r="I22" i="1"/>
  <c r="H22" i="1"/>
  <c r="G22" i="1"/>
  <c r="F22" i="1"/>
  <c r="H21" i="1"/>
  <c r="K21" i="1" s="1"/>
  <c r="H20" i="1"/>
  <c r="K20" i="1" s="1"/>
  <c r="K19" i="1" s="1"/>
  <c r="J19" i="1"/>
  <c r="I19" i="1"/>
  <c r="G19" i="1"/>
  <c r="F19" i="1"/>
  <c r="H18" i="1"/>
  <c r="K18" i="1" s="1"/>
  <c r="K17" i="1" s="1"/>
  <c r="K16" i="1" s="1"/>
  <c r="J17" i="1"/>
  <c r="J16" i="1" s="1"/>
  <c r="I17" i="1"/>
  <c r="G17" i="1"/>
  <c r="G16" i="1" s="1"/>
  <c r="F17" i="1"/>
  <c r="F16" i="1" s="1"/>
  <c r="I16" i="1"/>
  <c r="H15" i="1"/>
  <c r="K15" i="1" s="1"/>
  <c r="K14" i="1" s="1"/>
  <c r="K13" i="1" s="1"/>
  <c r="J14" i="1"/>
  <c r="I14" i="1"/>
  <c r="I13" i="1" s="1"/>
  <c r="I12" i="1" s="1"/>
  <c r="H14" i="1"/>
  <c r="H13" i="1" s="1"/>
  <c r="G14" i="1"/>
  <c r="F14" i="1"/>
  <c r="J13" i="1"/>
  <c r="J12" i="1" s="1"/>
  <c r="G13" i="1"/>
  <c r="F13" i="1"/>
  <c r="F12" i="1" l="1"/>
  <c r="K29" i="1"/>
  <c r="K28" i="1" s="1"/>
  <c r="G44" i="1"/>
  <c r="J44" i="1"/>
  <c r="J10" i="1" s="1"/>
  <c r="K72" i="1"/>
  <c r="G12" i="1"/>
  <c r="G10" i="1" s="1"/>
  <c r="K27" i="1"/>
  <c r="K25" i="1" s="1"/>
  <c r="K24" i="1" s="1"/>
  <c r="K12" i="1" s="1"/>
  <c r="K10" i="1" s="1"/>
  <c r="H25" i="1"/>
  <c r="H24" i="1" s="1"/>
  <c r="F80" i="1"/>
  <c r="K81" i="1"/>
  <c r="K80" i="1" s="1"/>
  <c r="K111" i="1"/>
  <c r="K58" i="1"/>
  <c r="K57" i="1" s="1"/>
  <c r="K44" i="1" s="1"/>
  <c r="I80" i="1"/>
  <c r="I10" i="1" s="1"/>
  <c r="K88" i="1"/>
  <c r="K93" i="1"/>
  <c r="H111" i="1"/>
  <c r="H80" i="1" s="1"/>
  <c r="H17" i="1"/>
  <c r="H16" i="1" s="1"/>
  <c r="H12" i="1" s="1"/>
  <c r="H19" i="1"/>
  <c r="H29" i="1"/>
  <c r="H28" i="1" s="1"/>
  <c r="H46" i="1"/>
  <c r="H45" i="1" s="1"/>
  <c r="H44" i="1" s="1"/>
  <c r="H58" i="1"/>
  <c r="H57" i="1" s="1"/>
  <c r="H119" i="1"/>
  <c r="H123" i="1"/>
  <c r="H122" i="1" s="1"/>
  <c r="H10" i="1" l="1"/>
  <c r="F10" i="1"/>
</calcChain>
</file>

<file path=xl/sharedStrings.xml><?xml version="1.0" encoding="utf-8"?>
<sst xmlns="http://schemas.openxmlformats.org/spreadsheetml/2006/main" count="130" uniqueCount="118">
  <si>
    <t>Fondo Auxiliar para la Administración de Justicia del Estado de Baja California</t>
  </si>
  <si>
    <t>Estado Analítico del Ejercicio del Presupuesto de Egresos</t>
  </si>
  <si>
    <t>Clasificación por Objeto del Gasto (Partida Específica)</t>
  </si>
  <si>
    <t>del 1 de enero al 31 de marzo 2021</t>
  </si>
  <si>
    <t>CAPITULO</t>
  </si>
  <si>
    <t>CONCEPTO</t>
  </si>
  <si>
    <t>PARTIDA</t>
  </si>
  <si>
    <t>Egresos</t>
  </si>
  <si>
    <t>Subejercicio</t>
  </si>
  <si>
    <t>Genérica</t>
  </si>
  <si>
    <t>Especifica</t>
  </si>
  <si>
    <t>Descripción</t>
  </si>
  <si>
    <t>Aprobado</t>
  </si>
  <si>
    <t>Ampliaciones/ (Reducciones)</t>
  </si>
  <si>
    <t>Modificado</t>
  </si>
  <si>
    <t>Devengado</t>
  </si>
  <si>
    <t>Pagado</t>
  </si>
  <si>
    <t>TOTALES</t>
  </si>
  <si>
    <t>SERVICIOS PERSONALES</t>
  </si>
  <si>
    <t>Remuneraciones al personal de carácter permanente</t>
  </si>
  <si>
    <t>Sueldos base al personal permanente</t>
  </si>
  <si>
    <t>Sueldo tabular personal permanente</t>
  </si>
  <si>
    <t>Remuneraciones adicionales y especiales</t>
  </si>
  <si>
    <t>Primas por años de servicios efectivos prestados</t>
  </si>
  <si>
    <t>Primas por años de servicio efectivos prestados</t>
  </si>
  <si>
    <t>Primas de vacaciones, dominical y gratificación de fin de año</t>
  </si>
  <si>
    <t>Prima vacacional</t>
  </si>
  <si>
    <t>Gratificación de fin de año</t>
  </si>
  <si>
    <t>Compensaciones</t>
  </si>
  <si>
    <t>Seguridad social</t>
  </si>
  <si>
    <t>Aportaciones de seguridad social</t>
  </si>
  <si>
    <t>Aportaciones patronales de servicio médico</t>
  </si>
  <si>
    <t>Aportaciones patronales de fondo de pensiones</t>
  </si>
  <si>
    <t>Otras prestaciones sociales y económicas</t>
  </si>
  <si>
    <t>Prestaciones contractuales</t>
  </si>
  <si>
    <t>Canasta básica</t>
  </si>
  <si>
    <t>Bono de transporte</t>
  </si>
  <si>
    <t>Previsión social múltiple</t>
  </si>
  <si>
    <t>Incentivo a la eficiencia</t>
  </si>
  <si>
    <t>Bono por buena disposición</t>
  </si>
  <si>
    <t>Fomento educativo</t>
  </si>
  <si>
    <t>Otras prestaciones contractuales</t>
  </si>
  <si>
    <t>Previsiones</t>
  </si>
  <si>
    <t>Previsiones de carácter laboral, económica y de seguridad social</t>
  </si>
  <si>
    <t>Reserva para incremento en percepciones</t>
  </si>
  <si>
    <t>Pago de estímulos a servidores públicos</t>
  </si>
  <si>
    <t>Estímulos</t>
  </si>
  <si>
    <t>Estímulo por productividad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</si>
  <si>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</si>
  <si>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</si>
  <si>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</si>
  <si>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</si>
  <si>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</si>
  <si>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</si>
  <si>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</si>
  <si>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</si>
  <si>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</si>
  <si>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</si>
  <si>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</si>
  <si>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</si>
  <si>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</si>
  <si>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</si>
  <si>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</si>
  <si>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</si>
  <si>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Materiales y artículos de construcción y de reparación</t>
  </si>
  <si>
    <t>Vidrio y productos de vidrio</t>
  </si>
  <si>
    <t>Material eléctrico y electrónico</t>
  </si>
  <si>
    <t>Material eléctrico</t>
  </si>
  <si>
    <t>Otros materiales y artículos de construcción y reparación</t>
  </si>
  <si>
    <t>Combustibles, lubricantes y aditivos</t>
  </si>
  <si>
    <t>Combustibles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</si>
  <si>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</si>
  <si>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</si>
  <si>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</si>
  <si>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</si>
  <si>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</si>
  <si>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</si>
  <si>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SERVICIOS GENERALES</t>
  </si>
  <si>
    <t>Servicios básicos</t>
  </si>
  <si>
    <t>Energía eléctrica</t>
  </si>
  <si>
    <t>Servicio de energía eléctrica</t>
  </si>
  <si>
    <t>Telefonía tradicional</t>
  </si>
  <si>
    <t>Servicio telefónico tradicional</t>
  </si>
  <si>
    <t>Telefonía celular</t>
  </si>
  <si>
    <t>Servicios de telefonía celular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</si>
  <si>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</si>
  <si>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</si>
  <si>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</si>
  <si>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</si>
  <si>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</si>
  <si>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Servicios profesionales, científicos, técnicos y otros servicios</t>
  </si>
  <si>
    <t>Servicios de capacitación</t>
  </si>
  <si>
    <t>Servicios de apoyo administrativo, traducción, fotocopiado e impresión</t>
  </si>
  <si>
    <t>Servicio de apoyo administrativo y fotocopiado</t>
  </si>
  <si>
    <t>Servicios de impresión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</si>
  <si>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</si>
  <si>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</si>
  <si>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</si>
  <si>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</si>
  <si>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</si>
  <si>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</si>
  <si>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</si>
  <si>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Servicios de instalación, reparación, mantenimiento y conservación</t>
  </si>
  <si>
    <t>Instalación, reparación y mantenimiento de mobiliario y equipo de administración, educacional y recreativo</t>
  </si>
  <si>
    <t>Instalación, reparación y mantenimiento de mobiliario y equipo de administración</t>
  </si>
  <si>
    <t>Servicios de limpieza y manejo de desechos</t>
  </si>
  <si>
    <t>Servicio de lavandería</t>
  </si>
  <si>
    <t>Servicios de traslado y viáticos</t>
  </si>
  <si>
    <t>Pasajes aéreos</t>
  </si>
  <si>
    <t>Pasajes terrestres</t>
  </si>
  <si>
    <t>Viáticos en el país</t>
  </si>
  <si>
    <t>Hospedaje en el país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</si>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</sst>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[Red]\-0\ "/>
    <numFmt numFmtId="166" formatCode="General_)"/>
    <numFmt numFmtId="167" formatCode="_([$€-2]* #,##0.00_);_([$€-2]* \(#,##0.00\);_([$€-2]* &quot;-&quot;??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2">
    <xf numFmtId="0" fontId="0" fillId="0" borderId="0"/>
    <xf numFmtId="166" fontId="12" fillId="0" borderId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4" fillId="0" borderId="0">
      <alignment vertical="top"/>
    </xf>
    <xf numFmtId="0" fontId="1" fillId="0" borderId="0"/>
  </cellStyleXfs>
  <cellXfs count="64">
    <xf numFmtId="0" fontId="0" fillId="0" borderId="0" xfId="0"/>
    <xf numFmtId="0" fontId="5" fillId="0" borderId="0" xfId="0" applyFont="1" applyFill="1" applyBorder="1" applyAlignment="1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" xfId="0" applyFill="1" applyBorder="1"/>
    <xf numFmtId="0" fontId="0" fillId="0" borderId="3" xfId="0" applyFill="1" applyBorder="1"/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vertical="top"/>
      <protection locked="0"/>
    </xf>
    <xf numFmtId="40" fontId="0" fillId="0" borderId="5" xfId="0" applyNumberFormat="1" applyFont="1" applyFill="1" applyBorder="1" applyAlignment="1" applyProtection="1">
      <alignment vertical="top"/>
      <protection locked="0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/>
    <xf numFmtId="0" fontId="3" fillId="3" borderId="8" xfId="0" applyFont="1" applyFill="1" applyBorder="1" applyAlignment="1"/>
    <xf numFmtId="0" fontId="3" fillId="3" borderId="9" xfId="0" applyFont="1" applyFill="1" applyBorder="1" applyAlignment="1">
      <alignment vertical="top"/>
    </xf>
    <xf numFmtId="40" fontId="3" fillId="3" borderId="5" xfId="0" applyNumberFormat="1" applyFont="1" applyFill="1" applyBorder="1" applyAlignment="1" applyProtection="1">
      <alignment vertical="top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0" fillId="0" borderId="12" xfId="0" applyFont="1" applyFill="1" applyBorder="1" applyAlignment="1"/>
    <xf numFmtId="165" fontId="0" fillId="0" borderId="12" xfId="0" applyNumberFormat="1" applyFont="1" applyFill="1" applyBorder="1" applyAlignment="1" applyProtection="1">
      <alignment horizontal="center" vertical="top"/>
      <protection locked="0"/>
    </xf>
    <xf numFmtId="165" fontId="0" fillId="0" borderId="12" xfId="0" applyNumberFormat="1" applyFont="1" applyFill="1" applyBorder="1" applyAlignment="1" applyProtection="1">
      <alignment horizontal="left" vertical="top"/>
      <protection locked="0"/>
    </xf>
    <xf numFmtId="40" fontId="0" fillId="0" borderId="13" xfId="0" applyNumberFormat="1" applyFont="1" applyFill="1" applyBorder="1" applyAlignment="1" applyProtection="1">
      <alignment vertical="top"/>
      <protection locked="0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9" xfId="0" applyFont="1" applyFill="1" applyBorder="1" applyAlignment="1">
      <alignment vertical="top"/>
    </xf>
    <xf numFmtId="40" fontId="3" fillId="0" borderId="5" xfId="0" applyNumberFormat="1" applyFont="1" applyFill="1" applyBorder="1" applyAlignment="1" applyProtection="1">
      <alignment vertical="top"/>
    </xf>
    <xf numFmtId="0" fontId="0" fillId="0" borderId="6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7" xfId="0" applyFont="1" applyFill="1" applyBorder="1" applyAlignment="1"/>
    <xf numFmtId="0" fontId="3" fillId="4" borderId="8" xfId="0" applyFont="1" applyFill="1" applyBorder="1" applyAlignment="1"/>
    <xf numFmtId="0" fontId="3" fillId="4" borderId="9" xfId="0" applyFont="1" applyFill="1" applyBorder="1" applyAlignment="1">
      <alignment vertical="top"/>
    </xf>
    <xf numFmtId="40" fontId="3" fillId="4" borderId="5" xfId="0" applyNumberFormat="1" applyFont="1" applyFill="1" applyBorder="1" applyAlignment="1" applyProtection="1">
      <alignment vertical="top"/>
    </xf>
    <xf numFmtId="0" fontId="0" fillId="0" borderId="0" xfId="0" applyFill="1" applyBorder="1"/>
    <xf numFmtId="0" fontId="0" fillId="0" borderId="14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3" borderId="7" xfId="0" applyFont="1" applyFill="1" applyBorder="1" applyAlignment="1"/>
    <xf numFmtId="0" fontId="0" fillId="3" borderId="9" xfId="0" applyFont="1" applyFill="1" applyBorder="1" applyAlignment="1">
      <alignment vertical="top"/>
    </xf>
    <xf numFmtId="40" fontId="0" fillId="3" borderId="5" xfId="0" applyNumberFormat="1" applyFont="1" applyFill="1" applyBorder="1" applyAlignment="1" applyProtection="1">
      <alignment vertical="top"/>
    </xf>
    <xf numFmtId="0" fontId="0" fillId="0" borderId="14" xfId="0" applyFont="1" applyFill="1" applyBorder="1" applyAlignment="1"/>
    <xf numFmtId="165" fontId="0" fillId="0" borderId="14" xfId="0" applyNumberFormat="1" applyFont="1" applyBorder="1" applyAlignment="1" applyProtection="1">
      <alignment horizontal="right" vertical="top"/>
      <protection locked="0"/>
    </xf>
    <xf numFmtId="165" fontId="0" fillId="0" borderId="7" xfId="0" applyNumberFormat="1" applyFont="1" applyBorder="1" applyAlignment="1" applyProtection="1">
      <alignment horizontal="left" vertical="top" wrapText="1"/>
      <protection locked="0"/>
    </xf>
    <xf numFmtId="40" fontId="0" fillId="0" borderId="5" xfId="0" applyNumberFormat="1" applyFont="1" applyFill="1" applyBorder="1" applyAlignment="1" applyProtection="1">
      <alignment vertical="top"/>
    </xf>
    <xf numFmtId="0" fontId="0" fillId="0" borderId="0" xfId="0" applyBorder="1" applyAlignment="1"/>
    <xf numFmtId="40" fontId="11" fillId="0" borderId="0" xfId="0" applyNumberFormat="1" applyFont="1" applyBorder="1" applyAlignment="1">
      <alignment vertical="top" wrapText="1" readingOrder="1"/>
    </xf>
    <xf numFmtId="0" fontId="0" fillId="0" borderId="0" xfId="0" applyFont="1" applyFill="1" applyAlignment="1"/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/>
    <xf numFmtId="0" fontId="0" fillId="0" borderId="16" xfId="0" applyFont="1" applyFill="1" applyBorder="1" applyAlignment="1">
      <alignment horizontal="left"/>
    </xf>
    <xf numFmtId="165" fontId="0" fillId="0" borderId="16" xfId="0" applyNumberFormat="1" applyFont="1" applyBorder="1" applyAlignment="1" applyProtection="1">
      <alignment horizontal="right" vertical="top"/>
      <protection locked="0"/>
    </xf>
    <xf numFmtId="165" fontId="0" fillId="0" borderId="17" xfId="0" applyNumberFormat="1" applyFont="1" applyBorder="1" applyAlignment="1" applyProtection="1">
      <alignment horizontal="left" vertical="top"/>
      <protection locked="0"/>
    </xf>
    <xf numFmtId="40" fontId="0" fillId="0" borderId="18" xfId="0" applyNumberFormat="1" applyFont="1" applyBorder="1" applyAlignment="1" applyProtection="1">
      <alignment vertical="top"/>
    </xf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/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47625</xdr:rowOff>
    </xdr:from>
    <xdr:to>
      <xdr:col>10</xdr:col>
      <xdr:colOff>659114</xdr:colOff>
      <xdr:row>4</xdr:row>
      <xdr:rowOff>180975</xdr:rowOff>
    </xdr:to>
    <xdr:pic>
      <xdr:nvPicPr>
        <xdr:cNvPr id="2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48775" y="238125"/>
          <a:ext cx="10401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180975</xdr:rowOff>
    </xdr:from>
    <xdr:to>
      <xdr:col>1</xdr:col>
      <xdr:colOff>438149</xdr:colOff>
      <xdr:row>5</xdr:row>
      <xdr:rowOff>28575</xdr:rowOff>
    </xdr:to>
    <xdr:grpSp>
      <xdr:nvGrpSpPr>
        <xdr:cNvPr id="3" name="15 Grupo"/>
        <xdr:cNvGrpSpPr/>
      </xdr:nvGrpSpPr>
      <xdr:grpSpPr>
        <a:xfrm>
          <a:off x="142875" y="180975"/>
          <a:ext cx="990599" cy="838200"/>
          <a:chOff x="-48476" y="0"/>
          <a:chExt cx="1828805" cy="1640877"/>
        </a:xfrm>
      </xdr:grpSpPr>
      <xdr:pic>
        <xdr:nvPicPr>
          <xdr:cNvPr id="4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5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6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8</xdr:col>
      <xdr:colOff>19050</xdr:colOff>
      <xdr:row>130</xdr:row>
      <xdr:rowOff>0</xdr:rowOff>
    </xdr:from>
    <xdr:to>
      <xdr:col>10</xdr:col>
      <xdr:colOff>781050</xdr:colOff>
      <xdr:row>134</xdr:row>
      <xdr:rowOff>133350</xdr:rowOff>
    </xdr:to>
    <xdr:sp macro="" textlink="">
      <xdr:nvSpPr>
        <xdr:cNvPr id="7" name="6 CuadroTexto"/>
        <xdr:cNvSpPr txBox="1"/>
      </xdr:nvSpPr>
      <xdr:spPr>
        <a:xfrm>
          <a:off x="7886700" y="27593925"/>
          <a:ext cx="25241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 Isabel Cristina Guerrero Torres</a:t>
          </a:r>
          <a:endParaRPr lang="es-MX">
            <a:effectLst/>
          </a:endParaRP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1009650</xdr:colOff>
      <xdr:row>129</xdr:row>
      <xdr:rowOff>180975</xdr:rowOff>
    </xdr:from>
    <xdr:to>
      <xdr:col>6</xdr:col>
      <xdr:colOff>447676</xdr:colOff>
      <xdr:row>136</xdr:row>
      <xdr:rowOff>114300</xdr:rowOff>
    </xdr:to>
    <xdr:sp macro="" textlink="">
      <xdr:nvSpPr>
        <xdr:cNvPr id="8" name="7 CuadroTexto"/>
        <xdr:cNvSpPr txBox="1"/>
      </xdr:nvSpPr>
      <xdr:spPr>
        <a:xfrm>
          <a:off x="3667125" y="27584400"/>
          <a:ext cx="2905126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129</xdr:row>
      <xdr:rowOff>171450</xdr:rowOff>
    </xdr:from>
    <xdr:to>
      <xdr:col>4</xdr:col>
      <xdr:colOff>114300</xdr:colOff>
      <xdr:row>135</xdr:row>
      <xdr:rowOff>57150</xdr:rowOff>
    </xdr:to>
    <xdr:sp macro="" textlink="">
      <xdr:nvSpPr>
        <xdr:cNvPr id="9" name="8 CuadroTexto"/>
        <xdr:cNvSpPr txBox="1"/>
      </xdr:nvSpPr>
      <xdr:spPr>
        <a:xfrm>
          <a:off x="0" y="275748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P173"/>
  <sheetViews>
    <sheetView tabSelected="1" zoomScaleNormal="100" workbookViewId="0">
      <selection activeCell="A18" sqref="A18"/>
    </sheetView>
  </sheetViews>
  <sheetFormatPr baseColWidth="10" defaultColWidth="11.85546875" defaultRowHeight="15" x14ac:dyDescent="0.25"/>
  <cols>
    <col min="1" max="2" width="10.42578125" style="42" customWidth="1"/>
    <col min="3" max="3" width="9.140625" style="42" customWidth="1"/>
    <col min="4" max="4" width="9.85546875" style="42" customWidth="1"/>
    <col min="5" max="5" width="39.5703125" style="42" customWidth="1"/>
    <col min="6" max="6" width="12.42578125" style="42" customWidth="1"/>
    <col min="7" max="7" width="13.42578125" style="42" customWidth="1"/>
    <col min="8" max="8" width="12.7109375" style="42" customWidth="1"/>
    <col min="9" max="9" width="12.85546875" style="42" customWidth="1"/>
    <col min="10" max="10" width="13.5703125" style="42" customWidth="1"/>
    <col min="11" max="11" width="13.42578125" style="42" bestFit="1" customWidth="1"/>
    <col min="12" max="16384" width="11.85546875" style="2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 customHeight="1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 customHeight="1" x14ac:dyDescent="0.2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5.2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6.75" customHeight="1" x14ac:dyDescent="0.25">
      <c r="A7" s="6" t="s">
        <v>4</v>
      </c>
      <c r="B7" s="6" t="s">
        <v>5</v>
      </c>
      <c r="C7" s="6" t="s">
        <v>6</v>
      </c>
      <c r="D7" s="6"/>
      <c r="E7" s="6"/>
      <c r="F7" s="7" t="s">
        <v>7</v>
      </c>
      <c r="G7" s="7"/>
      <c r="H7" s="7"/>
      <c r="I7" s="7"/>
      <c r="J7" s="7"/>
      <c r="K7" s="8" t="s">
        <v>8</v>
      </c>
    </row>
    <row r="8" spans="1:11" s="14" customFormat="1" ht="42" customHeight="1" x14ac:dyDescent="0.25">
      <c r="A8" s="6"/>
      <c r="B8" s="6"/>
      <c r="C8" s="9" t="s">
        <v>9</v>
      </c>
      <c r="D8" s="10" t="s">
        <v>10</v>
      </c>
      <c r="E8" s="11" t="s">
        <v>11</v>
      </c>
      <c r="F8" s="12" t="s">
        <v>12</v>
      </c>
      <c r="G8" s="12" t="s">
        <v>13</v>
      </c>
      <c r="H8" s="12" t="s">
        <v>14</v>
      </c>
      <c r="I8" s="13" t="s">
        <v>15</v>
      </c>
      <c r="J8" s="13" t="s">
        <v>16</v>
      </c>
      <c r="K8" s="8"/>
    </row>
    <row r="9" spans="1:11" x14ac:dyDescent="0.25">
      <c r="A9" s="15"/>
      <c r="B9" s="16"/>
      <c r="C9" s="16"/>
      <c r="D9" s="17"/>
      <c r="E9" s="18"/>
      <c r="F9" s="19"/>
      <c r="G9" s="19"/>
      <c r="H9" s="19"/>
      <c r="I9" s="19"/>
      <c r="J9" s="19"/>
      <c r="K9" s="19"/>
    </row>
    <row r="10" spans="1:11" x14ac:dyDescent="0.25">
      <c r="A10" s="20" t="s">
        <v>17</v>
      </c>
      <c r="B10" s="21"/>
      <c r="C10" s="22"/>
      <c r="D10" s="22"/>
      <c r="E10" s="23"/>
      <c r="F10" s="24">
        <f>SUM(F12,F44,F80)</f>
        <v>48848117</v>
      </c>
      <c r="G10" s="24">
        <f t="shared" ref="G10:K10" si="0">SUM(G12,G44,G80)</f>
        <v>0</v>
      </c>
      <c r="H10" s="24">
        <f t="shared" si="0"/>
        <v>48848117</v>
      </c>
      <c r="I10" s="24">
        <f t="shared" si="0"/>
        <v>9051677.7200000007</v>
      </c>
      <c r="J10" s="24">
        <f t="shared" si="0"/>
        <v>9049759.6999999993</v>
      </c>
      <c r="K10" s="24">
        <f t="shared" si="0"/>
        <v>39796439.280000001</v>
      </c>
    </row>
    <row r="11" spans="1:11" x14ac:dyDescent="0.25">
      <c r="A11" s="25"/>
      <c r="B11" s="26"/>
      <c r="C11" s="27"/>
      <c r="D11" s="28"/>
      <c r="E11" s="29"/>
      <c r="F11" s="30"/>
      <c r="G11" s="30"/>
      <c r="H11" s="30"/>
      <c r="I11" s="30"/>
      <c r="J11" s="30"/>
      <c r="K11" s="30"/>
    </row>
    <row r="12" spans="1:11" ht="15" customHeight="1" x14ac:dyDescent="0.25">
      <c r="A12" s="31">
        <v>10000</v>
      </c>
      <c r="B12" s="32" t="s">
        <v>18</v>
      </c>
      <c r="C12" s="33"/>
      <c r="D12" s="33"/>
      <c r="E12" s="34"/>
      <c r="F12" s="35">
        <f>SUM(F13,F16,F24,F28,F37,F40)</f>
        <v>38884304.234999999</v>
      </c>
      <c r="G12" s="35">
        <f t="shared" ref="G12:K12" si="1">SUM(G13,G16,G24,G28,G37,G40)</f>
        <v>0</v>
      </c>
      <c r="H12" s="35">
        <f t="shared" si="1"/>
        <v>38884304.234999999</v>
      </c>
      <c r="I12" s="35">
        <f t="shared" si="1"/>
        <v>8706146.7200000007</v>
      </c>
      <c r="J12" s="35">
        <f t="shared" si="1"/>
        <v>8706146.7200000007</v>
      </c>
      <c r="K12" s="35">
        <f t="shared" si="1"/>
        <v>30178157.515000001</v>
      </c>
    </row>
    <row r="13" spans="1:11" s="42" customFormat="1" ht="15" customHeight="1" x14ac:dyDescent="0.25">
      <c r="A13" s="36"/>
      <c r="B13" s="37">
        <v>11000</v>
      </c>
      <c r="C13" s="38" t="s">
        <v>19</v>
      </c>
      <c r="D13" s="39"/>
      <c r="E13" s="40"/>
      <c r="F13" s="41">
        <f>SUM(F14)</f>
        <v>6195624.6399999997</v>
      </c>
      <c r="G13" s="41">
        <f t="shared" ref="G13:K13" si="2">SUM(G14)</f>
        <v>0</v>
      </c>
      <c r="H13" s="41">
        <f t="shared" si="2"/>
        <v>6195624.6399999997</v>
      </c>
      <c r="I13" s="41">
        <f t="shared" si="2"/>
        <v>1300717.96</v>
      </c>
      <c r="J13" s="41">
        <f t="shared" si="2"/>
        <v>1300717.96</v>
      </c>
      <c r="K13" s="41">
        <f t="shared" si="2"/>
        <v>4894906.68</v>
      </c>
    </row>
    <row r="14" spans="1:11" s="42" customFormat="1" ht="15" customHeight="1" x14ac:dyDescent="0.25">
      <c r="A14" s="36"/>
      <c r="B14" s="43"/>
      <c r="C14" s="44">
        <v>11300</v>
      </c>
      <c r="D14" s="45" t="s">
        <v>20</v>
      </c>
      <c r="E14" s="46"/>
      <c r="F14" s="47">
        <f t="shared" ref="F14:K14" si="3">SUM(F15)</f>
        <v>6195624.6399999997</v>
      </c>
      <c r="G14" s="47">
        <f t="shared" si="3"/>
        <v>0</v>
      </c>
      <c r="H14" s="47">
        <f t="shared" si="3"/>
        <v>6195624.6399999997</v>
      </c>
      <c r="I14" s="47">
        <f t="shared" si="3"/>
        <v>1300717.96</v>
      </c>
      <c r="J14" s="47">
        <f t="shared" si="3"/>
        <v>1300717.96</v>
      </c>
      <c r="K14" s="47">
        <f t="shared" si="3"/>
        <v>4894906.68</v>
      </c>
    </row>
    <row r="15" spans="1:11" s="52" customFormat="1" x14ac:dyDescent="0.25">
      <c r="A15" s="36"/>
      <c r="B15" s="48"/>
      <c r="C15" s="43"/>
      <c r="D15" s="49">
        <v>11301</v>
      </c>
      <c r="E15" s="50" t="s">
        <v>21</v>
      </c>
      <c r="F15" s="51">
        <v>6195624.6399999997</v>
      </c>
      <c r="G15" s="51">
        <v>0</v>
      </c>
      <c r="H15" s="35">
        <f t="shared" ref="H15:H56" si="4">F15+G15</f>
        <v>6195624.6399999997</v>
      </c>
      <c r="I15" s="51">
        <v>1300717.96</v>
      </c>
      <c r="J15" s="51">
        <v>1300717.96</v>
      </c>
      <c r="K15" s="35">
        <f t="shared" ref="K15:K56" si="5">H15-I15</f>
        <v>4894906.68</v>
      </c>
    </row>
    <row r="16" spans="1:11" s="52" customFormat="1" x14ac:dyDescent="0.25">
      <c r="A16" s="36"/>
      <c r="B16" s="37">
        <v>13000</v>
      </c>
      <c r="C16" s="38" t="s">
        <v>22</v>
      </c>
      <c r="D16" s="39"/>
      <c r="E16" s="40"/>
      <c r="F16" s="41">
        <f>SUM(F17,F19,F22)</f>
        <v>8434442.1400000006</v>
      </c>
      <c r="G16" s="41">
        <f t="shared" ref="G16:K16" si="6">SUM(G17,G19,G22)</f>
        <v>0</v>
      </c>
      <c r="H16" s="41">
        <f t="shared" si="6"/>
        <v>8434442.1400000006</v>
      </c>
      <c r="I16" s="41">
        <f t="shared" si="6"/>
        <v>2072665.99</v>
      </c>
      <c r="J16" s="41">
        <f t="shared" si="6"/>
        <v>2072665.99</v>
      </c>
      <c r="K16" s="41">
        <f t="shared" si="6"/>
        <v>6361776.1500000004</v>
      </c>
    </row>
    <row r="17" spans="1:11" x14ac:dyDescent="0.25">
      <c r="A17" s="36"/>
      <c r="B17" s="43"/>
      <c r="C17" s="44">
        <v>13100</v>
      </c>
      <c r="D17" s="45" t="s">
        <v>23</v>
      </c>
      <c r="E17" s="46"/>
      <c r="F17" s="47">
        <f>SUM(F18:F18)</f>
        <v>81303.509999999995</v>
      </c>
      <c r="G17" s="47">
        <f>SUM(G18:G18)</f>
        <v>0</v>
      </c>
      <c r="H17" s="47">
        <f>SUM(H18:H18)</f>
        <v>81303.509999999995</v>
      </c>
      <c r="I17" s="47">
        <f>SUM(I18:I18)</f>
        <v>18165.580000000002</v>
      </c>
      <c r="J17" s="47">
        <f>SUM(J18:J18)</f>
        <v>18165.580000000002</v>
      </c>
      <c r="K17" s="47">
        <f>SUM(K18:K18)</f>
        <v>63137.929999999993</v>
      </c>
    </row>
    <row r="18" spans="1:11" ht="30" x14ac:dyDescent="0.25">
      <c r="A18" s="36"/>
      <c r="B18" s="48"/>
      <c r="C18" s="43"/>
      <c r="D18" s="49">
        <v>13101</v>
      </c>
      <c r="E18" s="50" t="s">
        <v>24</v>
      </c>
      <c r="F18" s="51">
        <v>81303.509999999995</v>
      </c>
      <c r="G18" s="51">
        <v>0</v>
      </c>
      <c r="H18" s="35">
        <f t="shared" si="4"/>
        <v>81303.509999999995</v>
      </c>
      <c r="I18" s="51">
        <v>18165.580000000002</v>
      </c>
      <c r="J18" s="51">
        <v>18165.580000000002</v>
      </c>
      <c r="K18" s="35">
        <f t="shared" si="5"/>
        <v>63137.929999999993</v>
      </c>
    </row>
    <row r="19" spans="1:11" s="52" customFormat="1" x14ac:dyDescent="0.25">
      <c r="A19" s="36"/>
      <c r="B19" s="43"/>
      <c r="C19" s="44">
        <v>13200</v>
      </c>
      <c r="D19" s="45" t="s">
        <v>25</v>
      </c>
      <c r="E19" s="46"/>
      <c r="F19" s="47">
        <f t="shared" ref="F19:K19" si="7">SUM(F20:F21)</f>
        <v>4533801.25</v>
      </c>
      <c r="G19" s="47">
        <f t="shared" si="7"/>
        <v>0</v>
      </c>
      <c r="H19" s="47">
        <f t="shared" si="7"/>
        <v>4533801.25</v>
      </c>
      <c r="I19" s="47">
        <f t="shared" si="7"/>
        <v>511210.61</v>
      </c>
      <c r="J19" s="47">
        <f t="shared" si="7"/>
        <v>511210.61</v>
      </c>
      <c r="K19" s="47">
        <f t="shared" si="7"/>
        <v>4022590.6399999997</v>
      </c>
    </row>
    <row r="20" spans="1:11" x14ac:dyDescent="0.25">
      <c r="A20" s="36"/>
      <c r="B20" s="48"/>
      <c r="C20" s="43"/>
      <c r="D20" s="49">
        <v>13202</v>
      </c>
      <c r="E20" s="50" t="s">
        <v>26</v>
      </c>
      <c r="F20" s="51">
        <v>1232873.3899999999</v>
      </c>
      <c r="G20" s="51">
        <v>0</v>
      </c>
      <c r="H20" s="35">
        <f t="shared" si="4"/>
        <v>1232873.3899999999</v>
      </c>
      <c r="I20" s="51">
        <v>0</v>
      </c>
      <c r="J20" s="51">
        <v>0</v>
      </c>
      <c r="K20" s="35">
        <f t="shared" si="5"/>
        <v>1232873.3899999999</v>
      </c>
    </row>
    <row r="21" spans="1:11" x14ac:dyDescent="0.25">
      <c r="A21" s="36"/>
      <c r="B21" s="48"/>
      <c r="C21" s="43"/>
      <c r="D21" s="49">
        <v>13203</v>
      </c>
      <c r="E21" s="50" t="s">
        <v>27</v>
      </c>
      <c r="F21" s="51">
        <v>3300927.86</v>
      </c>
      <c r="G21" s="51">
        <v>0</v>
      </c>
      <c r="H21" s="35">
        <f t="shared" si="4"/>
        <v>3300927.86</v>
      </c>
      <c r="I21" s="51">
        <v>511210.61</v>
      </c>
      <c r="J21" s="51">
        <v>511210.61</v>
      </c>
      <c r="K21" s="35">
        <f t="shared" si="5"/>
        <v>2789717.25</v>
      </c>
    </row>
    <row r="22" spans="1:11" s="42" customFormat="1" ht="15" customHeight="1" x14ac:dyDescent="0.25">
      <c r="A22" s="36"/>
      <c r="B22" s="43"/>
      <c r="C22" s="44">
        <v>13400</v>
      </c>
      <c r="D22" s="45" t="s">
        <v>28</v>
      </c>
      <c r="E22" s="46"/>
      <c r="F22" s="47">
        <f t="shared" ref="F22:K22" si="8">SUM(F23)</f>
        <v>3819337.38</v>
      </c>
      <c r="G22" s="47">
        <f t="shared" si="8"/>
        <v>0</v>
      </c>
      <c r="H22" s="47">
        <f t="shared" si="8"/>
        <v>3819337.38</v>
      </c>
      <c r="I22" s="47">
        <f t="shared" si="8"/>
        <v>1543289.8</v>
      </c>
      <c r="J22" s="47">
        <f t="shared" si="8"/>
        <v>1543289.8</v>
      </c>
      <c r="K22" s="47">
        <f t="shared" si="8"/>
        <v>2276047.58</v>
      </c>
    </row>
    <row r="23" spans="1:11" s="52" customFormat="1" x14ac:dyDescent="0.25">
      <c r="A23" s="36"/>
      <c r="B23" s="48"/>
      <c r="C23" s="43"/>
      <c r="D23" s="49">
        <v>13401</v>
      </c>
      <c r="E23" s="50" t="s">
        <v>28</v>
      </c>
      <c r="F23" s="51">
        <v>3819337.38</v>
      </c>
      <c r="G23" s="51">
        <v>0</v>
      </c>
      <c r="H23" s="35">
        <f t="shared" si="4"/>
        <v>3819337.38</v>
      </c>
      <c r="I23" s="51">
        <v>1543289.8</v>
      </c>
      <c r="J23" s="51">
        <v>1543289.8</v>
      </c>
      <c r="K23" s="35">
        <f t="shared" si="5"/>
        <v>2276047.58</v>
      </c>
    </row>
    <row r="24" spans="1:11" x14ac:dyDescent="0.25">
      <c r="A24" s="36"/>
      <c r="B24" s="37">
        <v>14000</v>
      </c>
      <c r="C24" s="38" t="s">
        <v>29</v>
      </c>
      <c r="D24" s="39"/>
      <c r="E24" s="40"/>
      <c r="F24" s="41">
        <f>SUM(F25)</f>
        <v>2039225.2749999999</v>
      </c>
      <c r="G24" s="41">
        <f t="shared" ref="G24:K24" si="9">SUM(G25)</f>
        <v>0</v>
      </c>
      <c r="H24" s="41">
        <f t="shared" si="9"/>
        <v>2039225.2749999999</v>
      </c>
      <c r="I24" s="41">
        <f t="shared" si="9"/>
        <v>451038.37</v>
      </c>
      <c r="J24" s="41">
        <f t="shared" si="9"/>
        <v>451038.37</v>
      </c>
      <c r="K24" s="41">
        <f t="shared" si="9"/>
        <v>1588186.905</v>
      </c>
    </row>
    <row r="25" spans="1:11" x14ac:dyDescent="0.25">
      <c r="A25" s="36"/>
      <c r="B25" s="43"/>
      <c r="C25" s="44">
        <v>14100</v>
      </c>
      <c r="D25" s="45" t="s">
        <v>30</v>
      </c>
      <c r="E25" s="46"/>
      <c r="F25" s="47">
        <f t="shared" ref="F25:K25" si="10">SUM(F26:F27)</f>
        <v>2039225.2749999999</v>
      </c>
      <c r="G25" s="47">
        <f t="shared" si="10"/>
        <v>0</v>
      </c>
      <c r="H25" s="47">
        <f t="shared" si="10"/>
        <v>2039225.2749999999</v>
      </c>
      <c r="I25" s="47">
        <f t="shared" si="10"/>
        <v>451038.37</v>
      </c>
      <c r="J25" s="47">
        <f t="shared" ref="J25" si="11">SUM(J26:J27)</f>
        <v>451038.37</v>
      </c>
      <c r="K25" s="47">
        <f t="shared" si="10"/>
        <v>1588186.905</v>
      </c>
    </row>
    <row r="26" spans="1:11" ht="15" customHeight="1" x14ac:dyDescent="0.25">
      <c r="A26" s="36"/>
      <c r="B26" s="48"/>
      <c r="C26" s="43"/>
      <c r="D26" s="49">
        <v>14101</v>
      </c>
      <c r="E26" s="50" t="s">
        <v>31</v>
      </c>
      <c r="F26" s="51">
        <v>963358.83</v>
      </c>
      <c r="G26" s="51">
        <v>0</v>
      </c>
      <c r="H26" s="35">
        <f t="shared" si="4"/>
        <v>963358.83</v>
      </c>
      <c r="I26" s="53">
        <v>207290.14</v>
      </c>
      <c r="J26" s="53">
        <v>207290.14</v>
      </c>
      <c r="K26" s="35">
        <f t="shared" si="5"/>
        <v>756068.69</v>
      </c>
    </row>
    <row r="27" spans="1:11" s="54" customFormat="1" ht="30" x14ac:dyDescent="0.25">
      <c r="A27" s="36"/>
      <c r="B27" s="48"/>
      <c r="C27" s="43"/>
      <c r="D27" s="49">
        <v>14102</v>
      </c>
      <c r="E27" s="50" t="s">
        <v>32</v>
      </c>
      <c r="F27" s="19">
        <f>1075866.23+0.215</f>
        <v>1075866.4450000001</v>
      </c>
      <c r="G27" s="51">
        <v>0</v>
      </c>
      <c r="H27" s="35">
        <f t="shared" si="4"/>
        <v>1075866.4450000001</v>
      </c>
      <c r="I27" s="53">
        <v>243748.23</v>
      </c>
      <c r="J27" s="53">
        <v>243748.23</v>
      </c>
      <c r="K27" s="35">
        <f t="shared" si="5"/>
        <v>832118.21500000008</v>
      </c>
    </row>
    <row r="28" spans="1:11" x14ac:dyDescent="0.25">
      <c r="A28" s="36"/>
      <c r="B28" s="37">
        <v>15000</v>
      </c>
      <c r="C28" s="38" t="s">
        <v>33</v>
      </c>
      <c r="D28" s="39"/>
      <c r="E28" s="40"/>
      <c r="F28" s="41">
        <f>SUM(F29)</f>
        <v>3994378.3499999996</v>
      </c>
      <c r="G28" s="41">
        <f t="shared" ref="G28:K28" si="12">SUM(G29)</f>
        <v>0</v>
      </c>
      <c r="H28" s="41">
        <f t="shared" si="12"/>
        <v>3994378.3499999996</v>
      </c>
      <c r="I28" s="41">
        <f t="shared" si="12"/>
        <v>758025.41999999993</v>
      </c>
      <c r="J28" s="41">
        <f t="shared" si="12"/>
        <v>758025.41999999993</v>
      </c>
      <c r="K28" s="41">
        <f t="shared" si="12"/>
        <v>3236352.9299999997</v>
      </c>
    </row>
    <row r="29" spans="1:11" s="52" customFormat="1" x14ac:dyDescent="0.25">
      <c r="A29" s="36"/>
      <c r="B29" s="43"/>
      <c r="C29" s="44">
        <v>15400</v>
      </c>
      <c r="D29" s="45" t="s">
        <v>34</v>
      </c>
      <c r="E29" s="46"/>
      <c r="F29" s="47">
        <f>SUM(F30:F36)</f>
        <v>3994378.3499999996</v>
      </c>
      <c r="G29" s="47">
        <f t="shared" ref="G29:K29" si="13">SUM(G30:G36)</f>
        <v>0</v>
      </c>
      <c r="H29" s="47">
        <f t="shared" si="13"/>
        <v>3994378.3499999996</v>
      </c>
      <c r="I29" s="47">
        <f t="shared" si="13"/>
        <v>758025.41999999993</v>
      </c>
      <c r="J29" s="47">
        <f t="shared" si="13"/>
        <v>758025.41999999993</v>
      </c>
      <c r="K29" s="47">
        <f t="shared" si="13"/>
        <v>3236352.9299999997</v>
      </c>
    </row>
    <row r="30" spans="1:11" x14ac:dyDescent="0.25">
      <c r="A30" s="36"/>
      <c r="B30" s="48"/>
      <c r="C30" s="43"/>
      <c r="D30" s="49">
        <v>15401</v>
      </c>
      <c r="E30" s="50" t="s">
        <v>35</v>
      </c>
      <c r="F30" s="51">
        <v>809606.51</v>
      </c>
      <c r="G30" s="51">
        <v>0</v>
      </c>
      <c r="H30" s="35">
        <f t="shared" si="4"/>
        <v>809606.51</v>
      </c>
      <c r="I30" s="51">
        <v>181158.92</v>
      </c>
      <c r="J30" s="51">
        <v>181158.92</v>
      </c>
      <c r="K30" s="35">
        <f t="shared" si="5"/>
        <v>628447.59</v>
      </c>
    </row>
    <row r="31" spans="1:11" s="42" customFormat="1" ht="15" customHeight="1" x14ac:dyDescent="0.25">
      <c r="A31" s="36"/>
      <c r="B31" s="48"/>
      <c r="C31" s="43"/>
      <c r="D31" s="49">
        <v>15402</v>
      </c>
      <c r="E31" s="50" t="s">
        <v>36</v>
      </c>
      <c r="F31" s="51">
        <v>443138.19</v>
      </c>
      <c r="G31" s="51">
        <v>0</v>
      </c>
      <c r="H31" s="35">
        <f t="shared" si="4"/>
        <v>443138.19</v>
      </c>
      <c r="I31" s="51">
        <v>98398.95</v>
      </c>
      <c r="J31" s="51">
        <v>98398.95</v>
      </c>
      <c r="K31" s="35">
        <f t="shared" si="5"/>
        <v>344739.24</v>
      </c>
    </row>
    <row r="32" spans="1:11" s="52" customFormat="1" x14ac:dyDescent="0.25">
      <c r="A32" s="36"/>
      <c r="B32" s="48"/>
      <c r="C32" s="43"/>
      <c r="D32" s="49">
        <v>15403</v>
      </c>
      <c r="E32" s="50" t="s">
        <v>37</v>
      </c>
      <c r="F32" s="51">
        <v>1776096.57</v>
      </c>
      <c r="G32" s="51">
        <v>0</v>
      </c>
      <c r="H32" s="35">
        <f t="shared" si="4"/>
        <v>1776096.57</v>
      </c>
      <c r="I32" s="51">
        <v>399823.3</v>
      </c>
      <c r="J32" s="51">
        <v>399823.3</v>
      </c>
      <c r="K32" s="35">
        <f t="shared" si="5"/>
        <v>1376273.27</v>
      </c>
    </row>
    <row r="33" spans="1:11" x14ac:dyDescent="0.25">
      <c r="A33" s="36"/>
      <c r="B33" s="48"/>
      <c r="C33" s="43"/>
      <c r="D33" s="49">
        <v>15404</v>
      </c>
      <c r="E33" s="50" t="s">
        <v>38</v>
      </c>
      <c r="F33" s="51">
        <v>418213</v>
      </c>
      <c r="G33" s="51">
        <v>0</v>
      </c>
      <c r="H33" s="35">
        <f t="shared" si="4"/>
        <v>418213</v>
      </c>
      <c r="I33" s="51">
        <v>0</v>
      </c>
      <c r="J33" s="51">
        <v>0</v>
      </c>
      <c r="K33" s="35">
        <f t="shared" si="5"/>
        <v>418213</v>
      </c>
    </row>
    <row r="34" spans="1:11" x14ac:dyDescent="0.25">
      <c r="A34" s="36"/>
      <c r="B34" s="48"/>
      <c r="C34" s="43"/>
      <c r="D34" s="49">
        <v>15405</v>
      </c>
      <c r="E34" s="50" t="s">
        <v>39</v>
      </c>
      <c r="F34" s="51">
        <v>155434.32</v>
      </c>
      <c r="G34" s="51">
        <v>0</v>
      </c>
      <c r="H34" s="35">
        <f t="shared" si="4"/>
        <v>155434.32</v>
      </c>
      <c r="I34" s="51">
        <v>0</v>
      </c>
      <c r="J34" s="51">
        <v>0</v>
      </c>
      <c r="K34" s="35">
        <f t="shared" si="5"/>
        <v>155434.32</v>
      </c>
    </row>
    <row r="35" spans="1:11" ht="15" customHeight="1" x14ac:dyDescent="0.25">
      <c r="A35" s="36"/>
      <c r="B35" s="48"/>
      <c r="C35" s="43"/>
      <c r="D35" s="49">
        <v>15406</v>
      </c>
      <c r="E35" s="50" t="s">
        <v>40</v>
      </c>
      <c r="F35" s="51">
        <v>338595.36</v>
      </c>
      <c r="G35" s="51">
        <v>0</v>
      </c>
      <c r="H35" s="35">
        <f t="shared" si="4"/>
        <v>338595.36</v>
      </c>
      <c r="I35" s="51">
        <v>77044.25</v>
      </c>
      <c r="J35" s="51">
        <v>77044.25</v>
      </c>
      <c r="K35" s="35">
        <f t="shared" si="5"/>
        <v>261551.11</v>
      </c>
    </row>
    <row r="36" spans="1:11" s="42" customFormat="1" ht="15" customHeight="1" x14ac:dyDescent="0.25">
      <c r="A36" s="36"/>
      <c r="B36" s="48"/>
      <c r="C36" s="43"/>
      <c r="D36" s="49">
        <v>15412</v>
      </c>
      <c r="E36" s="50" t="s">
        <v>41</v>
      </c>
      <c r="F36" s="51">
        <v>53294.400000000001</v>
      </c>
      <c r="G36" s="51">
        <v>0</v>
      </c>
      <c r="H36" s="35">
        <f t="shared" si="4"/>
        <v>53294.400000000001</v>
      </c>
      <c r="I36" s="51">
        <v>1600</v>
      </c>
      <c r="J36" s="51">
        <v>1600</v>
      </c>
      <c r="K36" s="35">
        <f t="shared" si="5"/>
        <v>51694.400000000001</v>
      </c>
    </row>
    <row r="37" spans="1:11" s="42" customFormat="1" ht="15" customHeight="1" x14ac:dyDescent="0.25">
      <c r="A37" s="36"/>
      <c r="B37" s="37">
        <v>16000</v>
      </c>
      <c r="C37" s="39" t="s">
        <v>42</v>
      </c>
      <c r="D37" s="39"/>
      <c r="E37" s="40"/>
      <c r="F37" s="41">
        <f>SUM(F38)</f>
        <v>786092.87</v>
      </c>
      <c r="G37" s="41">
        <f t="shared" ref="G37:K38" si="14">SUM(G38)</f>
        <v>0</v>
      </c>
      <c r="H37" s="41">
        <f t="shared" si="14"/>
        <v>786092.87</v>
      </c>
      <c r="I37" s="41">
        <f t="shared" si="14"/>
        <v>0</v>
      </c>
      <c r="J37" s="41">
        <f t="shared" si="14"/>
        <v>0</v>
      </c>
      <c r="K37" s="41">
        <f t="shared" si="14"/>
        <v>786092.87</v>
      </c>
    </row>
    <row r="38" spans="1:11" s="52" customFormat="1" x14ac:dyDescent="0.25">
      <c r="A38" s="36"/>
      <c r="B38" s="43"/>
      <c r="C38" s="44">
        <v>16100</v>
      </c>
      <c r="D38" s="44" t="s">
        <v>43</v>
      </c>
      <c r="E38" s="46"/>
      <c r="F38" s="47">
        <f>SUM(F39)</f>
        <v>786092.87</v>
      </c>
      <c r="G38" s="47">
        <f t="shared" si="14"/>
        <v>0</v>
      </c>
      <c r="H38" s="47">
        <f t="shared" si="14"/>
        <v>786092.87</v>
      </c>
      <c r="I38" s="47">
        <f t="shared" si="14"/>
        <v>0</v>
      </c>
      <c r="J38" s="47">
        <f t="shared" si="14"/>
        <v>0</v>
      </c>
      <c r="K38" s="47">
        <f t="shared" si="14"/>
        <v>786092.87</v>
      </c>
    </row>
    <row r="39" spans="1:11" x14ac:dyDescent="0.25">
      <c r="A39" s="36"/>
      <c r="B39" s="48"/>
      <c r="C39" s="43"/>
      <c r="D39" s="49">
        <v>16101</v>
      </c>
      <c r="E39" s="50" t="s">
        <v>44</v>
      </c>
      <c r="F39" s="51">
        <v>786092.87</v>
      </c>
      <c r="G39" s="51">
        <v>0</v>
      </c>
      <c r="H39" s="35">
        <f t="shared" ref="H39" si="15">F39+G39</f>
        <v>786092.87</v>
      </c>
      <c r="I39" s="51">
        <v>0</v>
      </c>
      <c r="J39" s="51">
        <v>0</v>
      </c>
      <c r="K39" s="35">
        <f t="shared" ref="K39" si="16">H39-I39</f>
        <v>786092.87</v>
      </c>
    </row>
    <row r="40" spans="1:11" s="42" customFormat="1" ht="15" customHeight="1" x14ac:dyDescent="0.25">
      <c r="A40" s="36"/>
      <c r="B40" s="37">
        <v>17000</v>
      </c>
      <c r="C40" s="38" t="s">
        <v>45</v>
      </c>
      <c r="D40" s="39"/>
      <c r="E40" s="40"/>
      <c r="F40" s="41">
        <f t="shared" ref="F40:K41" si="17">SUM(F41)</f>
        <v>17434540.960000001</v>
      </c>
      <c r="G40" s="41">
        <f t="shared" si="17"/>
        <v>0</v>
      </c>
      <c r="H40" s="41">
        <f t="shared" si="17"/>
        <v>17434540.960000001</v>
      </c>
      <c r="I40" s="41">
        <f t="shared" si="17"/>
        <v>4123698.98</v>
      </c>
      <c r="J40" s="41">
        <f t="shared" si="17"/>
        <v>4123698.98</v>
      </c>
      <c r="K40" s="41">
        <f t="shared" si="17"/>
        <v>13310841.98</v>
      </c>
    </row>
    <row r="41" spans="1:11" s="52" customFormat="1" x14ac:dyDescent="0.25">
      <c r="A41" s="36"/>
      <c r="B41" s="43"/>
      <c r="C41" s="44">
        <v>17100</v>
      </c>
      <c r="D41" s="45" t="s">
        <v>46</v>
      </c>
      <c r="E41" s="46"/>
      <c r="F41" s="47">
        <f t="shared" si="17"/>
        <v>17434540.960000001</v>
      </c>
      <c r="G41" s="47">
        <f t="shared" si="17"/>
        <v>0</v>
      </c>
      <c r="H41" s="47">
        <f t="shared" si="17"/>
        <v>17434540.960000001</v>
      </c>
      <c r="I41" s="47">
        <f t="shared" si="17"/>
        <v>4123698.98</v>
      </c>
      <c r="J41" s="47">
        <f t="shared" si="17"/>
        <v>4123698.98</v>
      </c>
      <c r="K41" s="47">
        <f t="shared" si="17"/>
        <v>13310841.98</v>
      </c>
    </row>
    <row r="42" spans="1:11" x14ac:dyDescent="0.25">
      <c r="A42" s="36"/>
      <c r="B42" s="48"/>
      <c r="C42" s="43"/>
      <c r="D42" s="49">
        <v>17101</v>
      </c>
      <c r="E42" s="50" t="s">
        <v>47</v>
      </c>
      <c r="F42" s="51">
        <v>17434540.960000001</v>
      </c>
      <c r="G42" s="51">
        <v>0</v>
      </c>
      <c r="H42" s="35">
        <f t="shared" si="4"/>
        <v>17434540.960000001</v>
      </c>
      <c r="I42" s="51">
        <v>4123698.98</v>
      </c>
      <c r="J42" s="51">
        <v>4123698.98</v>
      </c>
      <c r="K42" s="35">
        <f t="shared" si="5"/>
        <v>13310841.98</v>
      </c>
    </row>
    <row r="43" spans="1:11" s="52" customFormat="1" x14ac:dyDescent="0.25">
      <c r="A43" s="36"/>
      <c r="B43" s="48"/>
      <c r="C43" s="43"/>
      <c r="D43" s="49"/>
      <c r="E43" s="50"/>
      <c r="F43" s="51"/>
      <c r="G43" s="51"/>
      <c r="H43" s="35"/>
      <c r="I43" s="51"/>
      <c r="J43" s="51"/>
      <c r="K43" s="35"/>
    </row>
    <row r="44" spans="1:11" x14ac:dyDescent="0.25">
      <c r="A44" s="31">
        <v>20000</v>
      </c>
      <c r="B44" s="32" t="s">
        <v>48</v>
      </c>
      <c r="C44" s="33"/>
      <c r="D44" s="33"/>
      <c r="E44" s="34"/>
      <c r="F44" s="35">
        <f>SUM(F45,F57,F62,F69,F72)</f>
        <v>312214.78499999997</v>
      </c>
      <c r="G44" s="35">
        <f t="shared" ref="G44:K44" si="18">SUM(G45,G57,G62,G69,G72)</f>
        <v>0</v>
      </c>
      <c r="H44" s="35">
        <f t="shared" si="18"/>
        <v>312214.78499999997</v>
      </c>
      <c r="I44" s="35">
        <f t="shared" si="18"/>
        <v>2100.5500000000002</v>
      </c>
      <c r="J44" s="35">
        <f t="shared" si="18"/>
        <v>1964.53</v>
      </c>
      <c r="K44" s="35">
        <f t="shared" si="18"/>
        <v>310114.23499999999</v>
      </c>
    </row>
    <row r="45" spans="1:11" s="42" customFormat="1" ht="15" customHeight="1" x14ac:dyDescent="0.25">
      <c r="A45" s="36"/>
      <c r="B45" s="37">
        <v>21000</v>
      </c>
      <c r="C45" s="38" t="s">
        <v>49</v>
      </c>
      <c r="D45" s="39"/>
      <c r="E45" s="40"/>
      <c r="F45" s="41">
        <f>SUM(F46,F49,F51,F53,F55)</f>
        <v>88850.235000000001</v>
      </c>
      <c r="G45" s="41">
        <f t="shared" ref="G45:K45" si="19">SUM(G46,G49,G51,G53,G55)</f>
        <v>0</v>
      </c>
      <c r="H45" s="41">
        <f t="shared" si="19"/>
        <v>88850.235000000001</v>
      </c>
      <c r="I45" s="41">
        <f t="shared" si="19"/>
        <v>2100.5500000000002</v>
      </c>
      <c r="J45" s="41">
        <f t="shared" si="19"/>
        <v>1964.53</v>
      </c>
      <c r="K45" s="41">
        <f t="shared" si="19"/>
        <v>86749.684999999998</v>
      </c>
    </row>
    <row r="46" spans="1:11" s="52" customFormat="1" x14ac:dyDescent="0.25">
      <c r="A46" s="36"/>
      <c r="B46" s="43"/>
      <c r="C46" s="44">
        <v>21100</v>
      </c>
      <c r="D46" s="45" t="s">
        <v>50</v>
      </c>
      <c r="E46" s="46"/>
      <c r="F46" s="47">
        <f t="shared" ref="F46:K46" si="20">SUM(F47:F48)</f>
        <v>45604.915000000001</v>
      </c>
      <c r="G46" s="47">
        <f t="shared" si="20"/>
        <v>0</v>
      </c>
      <c r="H46" s="47">
        <f t="shared" si="20"/>
        <v>45604.915000000001</v>
      </c>
      <c r="I46" s="47">
        <f t="shared" si="20"/>
        <v>2100.5500000000002</v>
      </c>
      <c r="J46" s="47">
        <f t="shared" si="20"/>
        <v>1964.53</v>
      </c>
      <c r="K46" s="47">
        <f t="shared" si="20"/>
        <v>43504.364999999998</v>
      </c>
    </row>
    <row r="47" spans="1:11" x14ac:dyDescent="0.25">
      <c r="A47" s="36"/>
      <c r="B47" s="48"/>
      <c r="C47" s="43"/>
      <c r="D47" s="49">
        <v>21101</v>
      </c>
      <c r="E47" s="50" t="s">
        <v>51</v>
      </c>
      <c r="F47" s="19">
        <v>45604.915000000001</v>
      </c>
      <c r="G47" s="51">
        <v>0</v>
      </c>
      <c r="H47" s="35">
        <f t="shared" si="4"/>
        <v>45604.915000000001</v>
      </c>
      <c r="I47" s="51">
        <v>2100.5500000000002</v>
      </c>
      <c r="J47" s="51">
        <v>1964.53</v>
      </c>
      <c r="K47" s="35">
        <f t="shared" si="5"/>
        <v>43504.364999999998</v>
      </c>
    </row>
    <row r="48" spans="1:11" x14ac:dyDescent="0.25">
      <c r="A48" s="36"/>
      <c r="B48" s="48"/>
      <c r="C48" s="43"/>
      <c r="D48" s="49">
        <v>21102</v>
      </c>
      <c r="E48" s="50" t="s">
        <v>52</v>
      </c>
      <c r="F48" s="51"/>
      <c r="G48" s="51"/>
      <c r="H48" s="35">
        <f t="shared" si="4"/>
        <v>0</v>
      </c>
      <c r="I48" s="51"/>
      <c r="J48" s="51"/>
      <c r="K48" s="35">
        <f t="shared" si="5"/>
        <v>0</v>
      </c>
    </row>
    <row r="49" spans="1:11" x14ac:dyDescent="0.25">
      <c r="A49" s="36"/>
      <c r="B49" s="43"/>
      <c r="C49" s="44">
        <v>21200</v>
      </c>
      <c r="D49" s="45" t="s">
        <v>53</v>
      </c>
      <c r="E49" s="46"/>
      <c r="F49" s="47">
        <f t="shared" ref="F49:K49" si="21">SUM(F50)</f>
        <v>1972.21</v>
      </c>
      <c r="G49" s="47">
        <f t="shared" si="21"/>
        <v>0</v>
      </c>
      <c r="H49" s="47">
        <f t="shared" si="21"/>
        <v>1972.21</v>
      </c>
      <c r="I49" s="47">
        <f t="shared" si="21"/>
        <v>0</v>
      </c>
      <c r="J49" s="47">
        <f t="shared" si="21"/>
        <v>0</v>
      </c>
      <c r="K49" s="47">
        <f t="shared" si="21"/>
        <v>1972.21</v>
      </c>
    </row>
    <row r="50" spans="1:11" ht="30" x14ac:dyDescent="0.25">
      <c r="A50" s="36"/>
      <c r="B50" s="48"/>
      <c r="C50" s="43"/>
      <c r="D50" s="49">
        <v>21201</v>
      </c>
      <c r="E50" s="50" t="s">
        <v>53</v>
      </c>
      <c r="F50" s="51">
        <v>1972.21</v>
      </c>
      <c r="G50" s="51">
        <v>0</v>
      </c>
      <c r="H50" s="35">
        <f t="shared" si="4"/>
        <v>1972.21</v>
      </c>
      <c r="I50" s="51">
        <v>0</v>
      </c>
      <c r="J50" s="51">
        <v>0</v>
      </c>
      <c r="K50" s="35">
        <f t="shared" si="5"/>
        <v>1972.21</v>
      </c>
    </row>
    <row r="51" spans="1:11" x14ac:dyDescent="0.25">
      <c r="A51" s="36"/>
      <c r="B51" s="43"/>
      <c r="C51" s="44">
        <v>21400</v>
      </c>
      <c r="D51" s="45" t="s">
        <v>54</v>
      </c>
      <c r="E51" s="46"/>
      <c r="F51" s="47">
        <f t="shared" ref="F51:K51" si="22">SUM(F52)</f>
        <v>14694.45</v>
      </c>
      <c r="G51" s="47">
        <f t="shared" si="22"/>
        <v>0</v>
      </c>
      <c r="H51" s="47">
        <f t="shared" si="22"/>
        <v>14694.45</v>
      </c>
      <c r="I51" s="47">
        <f t="shared" si="22"/>
        <v>0</v>
      </c>
      <c r="J51" s="47">
        <f t="shared" si="22"/>
        <v>0</v>
      </c>
      <c r="K51" s="47">
        <f t="shared" si="22"/>
        <v>14694.45</v>
      </c>
    </row>
    <row r="52" spans="1:11" ht="45" x14ac:dyDescent="0.25">
      <c r="A52" s="36"/>
      <c r="B52" s="48"/>
      <c r="C52" s="43"/>
      <c r="D52" s="49">
        <v>21401</v>
      </c>
      <c r="E52" s="50" t="s">
        <v>55</v>
      </c>
      <c r="F52" s="51">
        <v>14694.45</v>
      </c>
      <c r="G52" s="51">
        <v>0</v>
      </c>
      <c r="H52" s="35">
        <f t="shared" si="4"/>
        <v>14694.45</v>
      </c>
      <c r="I52" s="51">
        <v>0</v>
      </c>
      <c r="J52" s="51">
        <v>0</v>
      </c>
      <c r="K52" s="35">
        <f t="shared" si="5"/>
        <v>14694.45</v>
      </c>
    </row>
    <row r="53" spans="1:11" x14ac:dyDescent="0.25">
      <c r="A53" s="36"/>
      <c r="B53" s="43"/>
      <c r="C53" s="44">
        <v>21500</v>
      </c>
      <c r="D53" s="45" t="s">
        <v>56</v>
      </c>
      <c r="E53" s="46"/>
      <c r="F53" s="47">
        <f t="shared" ref="F53:K53" si="23">SUM(F54)</f>
        <v>12480</v>
      </c>
      <c r="G53" s="47">
        <f t="shared" si="23"/>
        <v>0</v>
      </c>
      <c r="H53" s="47">
        <f t="shared" si="23"/>
        <v>12480</v>
      </c>
      <c r="I53" s="47">
        <f t="shared" si="23"/>
        <v>0</v>
      </c>
      <c r="J53" s="47">
        <f t="shared" si="23"/>
        <v>0</v>
      </c>
      <c r="K53" s="47">
        <f t="shared" si="23"/>
        <v>12480</v>
      </c>
    </row>
    <row r="54" spans="1:11" x14ac:dyDescent="0.25">
      <c r="A54" s="36"/>
      <c r="B54" s="48"/>
      <c r="C54" s="43"/>
      <c r="D54" s="49">
        <v>21501</v>
      </c>
      <c r="E54" s="50" t="s">
        <v>57</v>
      </c>
      <c r="F54" s="51">
        <v>12480</v>
      </c>
      <c r="G54" s="51">
        <v>0</v>
      </c>
      <c r="H54" s="35">
        <f t="shared" si="4"/>
        <v>12480</v>
      </c>
      <c r="I54" s="51">
        <v>0</v>
      </c>
      <c r="J54" s="51">
        <v>0</v>
      </c>
      <c r="K54" s="35">
        <f t="shared" si="5"/>
        <v>12480</v>
      </c>
    </row>
    <row r="55" spans="1:11" x14ac:dyDescent="0.25">
      <c r="A55" s="36"/>
      <c r="B55" s="43"/>
      <c r="C55" s="44">
        <v>21600</v>
      </c>
      <c r="D55" s="45" t="s">
        <v>58</v>
      </c>
      <c r="E55" s="46"/>
      <c r="F55" s="47">
        <f t="shared" ref="F55:K55" si="24">SUM(F56)</f>
        <v>14098.66</v>
      </c>
      <c r="G55" s="47">
        <f t="shared" si="24"/>
        <v>0</v>
      </c>
      <c r="H55" s="47">
        <f t="shared" si="24"/>
        <v>14098.66</v>
      </c>
      <c r="I55" s="47">
        <f t="shared" si="24"/>
        <v>0</v>
      </c>
      <c r="J55" s="47">
        <f t="shared" si="24"/>
        <v>0</v>
      </c>
      <c r="K55" s="47">
        <f t="shared" si="24"/>
        <v>14098.66</v>
      </c>
    </row>
    <row r="56" spans="1:11" x14ac:dyDescent="0.25">
      <c r="A56" s="36"/>
      <c r="B56" s="48"/>
      <c r="C56" s="43"/>
      <c r="D56" s="49">
        <v>21601</v>
      </c>
      <c r="E56" s="50" t="s">
        <v>58</v>
      </c>
      <c r="F56" s="51">
        <v>14098.66</v>
      </c>
      <c r="G56" s="51">
        <v>0</v>
      </c>
      <c r="H56" s="35">
        <f t="shared" si="4"/>
        <v>14098.66</v>
      </c>
      <c r="I56" s="51">
        <v>0</v>
      </c>
      <c r="J56" s="51">
        <v>0</v>
      </c>
      <c r="K56" s="35">
        <f t="shared" si="5"/>
        <v>14098.66</v>
      </c>
    </row>
    <row r="57" spans="1:11" x14ac:dyDescent="0.25">
      <c r="A57" s="36"/>
      <c r="B57" s="37">
        <v>22000</v>
      </c>
      <c r="C57" s="38" t="s">
        <v>59</v>
      </c>
      <c r="D57" s="39"/>
      <c r="E57" s="40"/>
      <c r="F57" s="41">
        <f>SUM(F58)</f>
        <v>86893.209999999992</v>
      </c>
      <c r="G57" s="41">
        <f t="shared" ref="G57:K57" si="25">SUM(G58)</f>
        <v>0</v>
      </c>
      <c r="H57" s="41">
        <f t="shared" si="25"/>
        <v>86893.209999999992</v>
      </c>
      <c r="I57" s="41">
        <f t="shared" si="25"/>
        <v>0</v>
      </c>
      <c r="J57" s="41">
        <f t="shared" si="25"/>
        <v>0</v>
      </c>
      <c r="K57" s="41">
        <f t="shared" si="25"/>
        <v>86893.209999999992</v>
      </c>
    </row>
    <row r="58" spans="1:11" x14ac:dyDescent="0.25">
      <c r="A58" s="36"/>
      <c r="B58" s="43"/>
      <c r="C58" s="44">
        <v>22100</v>
      </c>
      <c r="D58" s="45" t="s">
        <v>60</v>
      </c>
      <c r="E58" s="46"/>
      <c r="F58" s="47">
        <f t="shared" ref="F58:K58" si="26">SUM(F59:F61)</f>
        <v>86893.209999999992</v>
      </c>
      <c r="G58" s="47">
        <f t="shared" si="26"/>
        <v>0</v>
      </c>
      <c r="H58" s="47">
        <f t="shared" si="26"/>
        <v>86893.209999999992</v>
      </c>
      <c r="I58" s="47">
        <f t="shared" si="26"/>
        <v>0</v>
      </c>
      <c r="J58" s="47">
        <f t="shared" ref="J58" si="27">SUM(J59:J61)</f>
        <v>0</v>
      </c>
      <c r="K58" s="47">
        <f t="shared" si="26"/>
        <v>86893.209999999992</v>
      </c>
    </row>
    <row r="59" spans="1:11" x14ac:dyDescent="0.25">
      <c r="A59" s="36"/>
      <c r="B59" s="48"/>
      <c r="C59" s="43"/>
      <c r="D59" s="49">
        <v>22104</v>
      </c>
      <c r="E59" s="50" t="s">
        <v>61</v>
      </c>
      <c r="F59" s="51">
        <v>17393.75</v>
      </c>
      <c r="G59" s="51">
        <v>0</v>
      </c>
      <c r="H59" s="35">
        <f t="shared" ref="H59:H83" si="28">F59+G59</f>
        <v>17393.75</v>
      </c>
      <c r="I59" s="51">
        <v>0</v>
      </c>
      <c r="J59" s="51">
        <v>0</v>
      </c>
      <c r="K59" s="35">
        <f t="shared" ref="K59:K83" si="29">H59-I59</f>
        <v>17393.75</v>
      </c>
    </row>
    <row r="60" spans="1:11" x14ac:dyDescent="0.25">
      <c r="A60" s="36"/>
      <c r="B60" s="48"/>
      <c r="C60" s="43"/>
      <c r="D60" s="49">
        <v>22105</v>
      </c>
      <c r="E60" s="50" t="s">
        <v>62</v>
      </c>
      <c r="F60" s="51">
        <v>34024.18</v>
      </c>
      <c r="G60" s="51">
        <v>0</v>
      </c>
      <c r="H60" s="35">
        <f t="shared" si="28"/>
        <v>34024.18</v>
      </c>
      <c r="I60" s="51">
        <v>0</v>
      </c>
      <c r="J60" s="51">
        <v>0</v>
      </c>
      <c r="K60" s="35">
        <f t="shared" si="29"/>
        <v>34024.18</v>
      </c>
    </row>
    <row r="61" spans="1:11" x14ac:dyDescent="0.25">
      <c r="A61" s="36"/>
      <c r="B61" s="48"/>
      <c r="C61" s="43"/>
      <c r="D61" s="49">
        <v>22106</v>
      </c>
      <c r="E61" s="50" t="s">
        <v>63</v>
      </c>
      <c r="F61" s="51">
        <v>35475.279999999999</v>
      </c>
      <c r="G61" s="51">
        <v>0</v>
      </c>
      <c r="H61" s="35">
        <f t="shared" si="28"/>
        <v>35475.279999999999</v>
      </c>
      <c r="I61" s="51">
        <v>0</v>
      </c>
      <c r="J61" s="51">
        <v>0</v>
      </c>
      <c r="K61" s="35">
        <f t="shared" si="29"/>
        <v>35475.279999999999</v>
      </c>
    </row>
    <row r="62" spans="1:11" x14ac:dyDescent="0.25">
      <c r="A62" s="36"/>
      <c r="B62" s="37">
        <v>24000</v>
      </c>
      <c r="C62" s="38" t="s">
        <v>64</v>
      </c>
      <c r="D62" s="39"/>
      <c r="E62" s="40"/>
      <c r="F62" s="41">
        <f>SUM(F63,F65,F67)</f>
        <v>9212.24</v>
      </c>
      <c r="G62" s="41">
        <f t="shared" ref="G62:K62" si="30">SUM(G63,G65,G67)</f>
        <v>0</v>
      </c>
      <c r="H62" s="41">
        <f t="shared" si="30"/>
        <v>9212.24</v>
      </c>
      <c r="I62" s="41">
        <f t="shared" si="30"/>
        <v>0</v>
      </c>
      <c r="J62" s="41">
        <f t="shared" si="30"/>
        <v>0</v>
      </c>
      <c r="K62" s="41">
        <f t="shared" si="30"/>
        <v>9212.24</v>
      </c>
    </row>
    <row r="63" spans="1:11" x14ac:dyDescent="0.25">
      <c r="A63" s="36"/>
      <c r="B63" s="43"/>
      <c r="C63" s="44">
        <v>24500</v>
      </c>
      <c r="D63" s="45" t="s">
        <v>65</v>
      </c>
      <c r="E63" s="46"/>
      <c r="F63" s="47">
        <f t="shared" ref="F63:K63" si="31">SUM(F64)</f>
        <v>2570.88</v>
      </c>
      <c r="G63" s="47">
        <f t="shared" si="31"/>
        <v>0</v>
      </c>
      <c r="H63" s="47">
        <f t="shared" si="31"/>
        <v>2570.88</v>
      </c>
      <c r="I63" s="47">
        <f t="shared" si="31"/>
        <v>0</v>
      </c>
      <c r="J63" s="47">
        <f t="shared" si="31"/>
        <v>0</v>
      </c>
      <c r="K63" s="47">
        <f t="shared" si="31"/>
        <v>2570.88</v>
      </c>
    </row>
    <row r="64" spans="1:11" x14ac:dyDescent="0.25">
      <c r="A64" s="36"/>
      <c r="B64" s="48"/>
      <c r="C64" s="43"/>
      <c r="D64" s="49">
        <v>24501</v>
      </c>
      <c r="E64" s="50" t="s">
        <v>65</v>
      </c>
      <c r="F64" s="51">
        <v>2570.88</v>
      </c>
      <c r="G64" s="51">
        <v>0</v>
      </c>
      <c r="H64" s="35">
        <f t="shared" si="28"/>
        <v>2570.88</v>
      </c>
      <c r="I64" s="51">
        <v>0</v>
      </c>
      <c r="J64" s="51">
        <v>0</v>
      </c>
      <c r="K64" s="35">
        <f t="shared" si="29"/>
        <v>2570.88</v>
      </c>
    </row>
    <row r="65" spans="1:11" x14ac:dyDescent="0.25">
      <c r="A65" s="36"/>
      <c r="B65" s="43"/>
      <c r="C65" s="44">
        <v>24600</v>
      </c>
      <c r="D65" s="45" t="s">
        <v>66</v>
      </c>
      <c r="E65" s="46"/>
      <c r="F65" s="47">
        <f t="shared" ref="F65:K65" si="32">SUM(F66)</f>
        <v>2785.04</v>
      </c>
      <c r="G65" s="47">
        <f t="shared" si="32"/>
        <v>0</v>
      </c>
      <c r="H65" s="47">
        <f t="shared" si="32"/>
        <v>2785.04</v>
      </c>
      <c r="I65" s="47">
        <f t="shared" si="32"/>
        <v>0</v>
      </c>
      <c r="J65" s="47">
        <f t="shared" si="32"/>
        <v>0</v>
      </c>
      <c r="K65" s="47">
        <f t="shared" si="32"/>
        <v>2785.04</v>
      </c>
    </row>
    <row r="66" spans="1:11" x14ac:dyDescent="0.25">
      <c r="A66" s="36"/>
      <c r="B66" s="48"/>
      <c r="C66" s="43"/>
      <c r="D66" s="49">
        <v>24601</v>
      </c>
      <c r="E66" s="50" t="s">
        <v>67</v>
      </c>
      <c r="F66" s="51">
        <v>2785.04</v>
      </c>
      <c r="G66" s="51">
        <v>0</v>
      </c>
      <c r="H66" s="35">
        <f t="shared" si="28"/>
        <v>2785.04</v>
      </c>
      <c r="I66" s="51">
        <v>0</v>
      </c>
      <c r="J66" s="51">
        <v>0</v>
      </c>
      <c r="K66" s="35">
        <f t="shared" si="29"/>
        <v>2785.04</v>
      </c>
    </row>
    <row r="67" spans="1:11" x14ac:dyDescent="0.25">
      <c r="A67" s="36"/>
      <c r="B67" s="43"/>
      <c r="C67" s="44">
        <v>24900</v>
      </c>
      <c r="D67" s="45" t="s">
        <v>68</v>
      </c>
      <c r="E67" s="46"/>
      <c r="F67" s="47">
        <f t="shared" ref="F67:K67" si="33">SUM(F68)</f>
        <v>3856.32</v>
      </c>
      <c r="G67" s="47">
        <f t="shared" si="33"/>
        <v>0</v>
      </c>
      <c r="H67" s="47">
        <f t="shared" si="33"/>
        <v>3856.32</v>
      </c>
      <c r="I67" s="47">
        <f t="shared" si="33"/>
        <v>0</v>
      </c>
      <c r="J67" s="47">
        <f t="shared" si="33"/>
        <v>0</v>
      </c>
      <c r="K67" s="47">
        <f t="shared" si="33"/>
        <v>3856.32</v>
      </c>
    </row>
    <row r="68" spans="1:11" ht="30" x14ac:dyDescent="0.25">
      <c r="A68" s="36"/>
      <c r="B68" s="48"/>
      <c r="C68" s="43"/>
      <c r="D68" s="49">
        <v>24901</v>
      </c>
      <c r="E68" s="50" t="s">
        <v>68</v>
      </c>
      <c r="F68" s="51">
        <v>3856.32</v>
      </c>
      <c r="G68" s="51">
        <v>0</v>
      </c>
      <c r="H68" s="35">
        <f t="shared" si="28"/>
        <v>3856.32</v>
      </c>
      <c r="I68" s="51">
        <v>0</v>
      </c>
      <c r="J68" s="51">
        <v>0</v>
      </c>
      <c r="K68" s="35">
        <f t="shared" si="29"/>
        <v>3856.32</v>
      </c>
    </row>
    <row r="69" spans="1:11" x14ac:dyDescent="0.25">
      <c r="A69" s="36"/>
      <c r="B69" s="37">
        <v>26000</v>
      </c>
      <c r="C69" s="38" t="s">
        <v>69</v>
      </c>
      <c r="D69" s="39"/>
      <c r="E69" s="40"/>
      <c r="F69" s="41">
        <f t="shared" ref="F69:K69" si="34">SUM(F70)</f>
        <v>110785.5</v>
      </c>
      <c r="G69" s="41">
        <f t="shared" si="34"/>
        <v>0</v>
      </c>
      <c r="H69" s="41">
        <f t="shared" si="34"/>
        <v>110785.5</v>
      </c>
      <c r="I69" s="41">
        <f t="shared" si="34"/>
        <v>0</v>
      </c>
      <c r="J69" s="41">
        <f t="shared" si="34"/>
        <v>0</v>
      </c>
      <c r="K69" s="41">
        <f t="shared" si="34"/>
        <v>110785.5</v>
      </c>
    </row>
    <row r="70" spans="1:11" x14ac:dyDescent="0.25">
      <c r="A70" s="36"/>
      <c r="B70" s="43"/>
      <c r="C70" s="44">
        <v>26100</v>
      </c>
      <c r="D70" s="45" t="s">
        <v>69</v>
      </c>
      <c r="E70" s="46"/>
      <c r="F70" s="47">
        <f>SUM(F71:F71)</f>
        <v>110785.5</v>
      </c>
      <c r="G70" s="47">
        <f>SUM(G71:G71)</f>
        <v>0</v>
      </c>
      <c r="H70" s="47">
        <f>SUM(H71:H71)</f>
        <v>110785.5</v>
      </c>
      <c r="I70" s="47">
        <f>SUM(I71:I71)</f>
        <v>0</v>
      </c>
      <c r="J70" s="47">
        <f>SUM(J71:J71)</f>
        <v>0</v>
      </c>
      <c r="K70" s="47">
        <f>SUM(K71:K71)</f>
        <v>110785.5</v>
      </c>
    </row>
    <row r="71" spans="1:11" x14ac:dyDescent="0.25">
      <c r="A71" s="36"/>
      <c r="B71" s="48"/>
      <c r="C71" s="43"/>
      <c r="D71" s="49">
        <v>26101</v>
      </c>
      <c r="E71" s="50" t="s">
        <v>70</v>
      </c>
      <c r="F71" s="51">
        <v>110785.5</v>
      </c>
      <c r="G71" s="51">
        <v>0</v>
      </c>
      <c r="H71" s="35">
        <f t="shared" si="28"/>
        <v>110785.5</v>
      </c>
      <c r="I71" s="51">
        <v>0</v>
      </c>
      <c r="J71" s="51">
        <v>0</v>
      </c>
      <c r="K71" s="35">
        <f t="shared" si="29"/>
        <v>110785.5</v>
      </c>
    </row>
    <row r="72" spans="1:11" x14ac:dyDescent="0.25">
      <c r="A72" s="36"/>
      <c r="B72" s="37">
        <v>29000</v>
      </c>
      <c r="C72" s="38" t="s">
        <v>71</v>
      </c>
      <c r="D72" s="39"/>
      <c r="E72" s="40"/>
      <c r="F72" s="41">
        <f>SUM(F73,F75,F77)</f>
        <v>16473.599999999999</v>
      </c>
      <c r="G72" s="41">
        <f t="shared" ref="G72:K72" si="35">SUM(G73,G75,G77)</f>
        <v>0</v>
      </c>
      <c r="H72" s="41">
        <f t="shared" si="35"/>
        <v>16473.599999999999</v>
      </c>
      <c r="I72" s="41">
        <f t="shared" si="35"/>
        <v>0</v>
      </c>
      <c r="J72" s="41">
        <f t="shared" si="35"/>
        <v>0</v>
      </c>
      <c r="K72" s="41">
        <f t="shared" si="35"/>
        <v>16473.599999999999</v>
      </c>
    </row>
    <row r="73" spans="1:11" x14ac:dyDescent="0.25">
      <c r="A73" s="36"/>
      <c r="B73" s="43"/>
      <c r="C73" s="44">
        <v>29100</v>
      </c>
      <c r="D73" s="45" t="s">
        <v>72</v>
      </c>
      <c r="E73" s="46"/>
      <c r="F73" s="47">
        <f t="shared" ref="F73:K73" si="36">SUM(F74)</f>
        <v>5491.2</v>
      </c>
      <c r="G73" s="47">
        <f t="shared" si="36"/>
        <v>0</v>
      </c>
      <c r="H73" s="47">
        <f t="shared" si="36"/>
        <v>5491.2</v>
      </c>
      <c r="I73" s="47">
        <f t="shared" si="36"/>
        <v>0</v>
      </c>
      <c r="J73" s="47">
        <f t="shared" si="36"/>
        <v>0</v>
      </c>
      <c r="K73" s="47">
        <f t="shared" si="36"/>
        <v>5491.2</v>
      </c>
    </row>
    <row r="74" spans="1:11" x14ac:dyDescent="0.25">
      <c r="A74" s="36"/>
      <c r="B74" s="48"/>
      <c r="C74" s="43"/>
      <c r="D74" s="49">
        <v>29101</v>
      </c>
      <c r="E74" s="50" t="s">
        <v>73</v>
      </c>
      <c r="F74" s="51">
        <v>5491.2</v>
      </c>
      <c r="G74" s="51">
        <v>0</v>
      </c>
      <c r="H74" s="35">
        <f t="shared" si="28"/>
        <v>5491.2</v>
      </c>
      <c r="I74" s="51">
        <v>0</v>
      </c>
      <c r="J74" s="51">
        <v>0</v>
      </c>
      <c r="K74" s="35">
        <f t="shared" si="29"/>
        <v>5491.2</v>
      </c>
    </row>
    <row r="75" spans="1:11" x14ac:dyDescent="0.25">
      <c r="A75" s="36"/>
      <c r="B75" s="43"/>
      <c r="C75" s="44">
        <v>29200</v>
      </c>
      <c r="D75" s="45" t="s">
        <v>74</v>
      </c>
      <c r="E75" s="46"/>
      <c r="F75" s="47">
        <f t="shared" ref="F75:K75" si="37">SUM(F76)</f>
        <v>2745.6</v>
      </c>
      <c r="G75" s="47">
        <f t="shared" si="37"/>
        <v>0</v>
      </c>
      <c r="H75" s="47">
        <f t="shared" si="37"/>
        <v>2745.6</v>
      </c>
      <c r="I75" s="47">
        <f t="shared" si="37"/>
        <v>0</v>
      </c>
      <c r="J75" s="47">
        <f t="shared" si="37"/>
        <v>0</v>
      </c>
      <c r="K75" s="47">
        <f t="shared" si="37"/>
        <v>2745.6</v>
      </c>
    </row>
    <row r="76" spans="1:11" ht="30" x14ac:dyDescent="0.25">
      <c r="A76" s="36"/>
      <c r="B76" s="48"/>
      <c r="C76" s="43"/>
      <c r="D76" s="49">
        <v>29201</v>
      </c>
      <c r="E76" s="50" t="s">
        <v>74</v>
      </c>
      <c r="F76" s="51">
        <v>2745.6</v>
      </c>
      <c r="G76" s="51">
        <v>0</v>
      </c>
      <c r="H76" s="35">
        <f t="shared" si="28"/>
        <v>2745.6</v>
      </c>
      <c r="I76" s="51">
        <v>0</v>
      </c>
      <c r="J76" s="51">
        <v>0</v>
      </c>
      <c r="K76" s="35">
        <f t="shared" si="29"/>
        <v>2745.6</v>
      </c>
    </row>
    <row r="77" spans="1:11" x14ac:dyDescent="0.25">
      <c r="A77" s="36"/>
      <c r="B77" s="43"/>
      <c r="C77" s="44">
        <v>29300</v>
      </c>
      <c r="D77" s="45" t="s">
        <v>75</v>
      </c>
      <c r="E77" s="46"/>
      <c r="F77" s="47">
        <f>SUM(F78:F78)</f>
        <v>8236.7999999999993</v>
      </c>
      <c r="G77" s="47">
        <f>SUM(G78:G78)</f>
        <v>0</v>
      </c>
      <c r="H77" s="47">
        <f>SUM(H78:H78)</f>
        <v>8236.7999999999993</v>
      </c>
      <c r="I77" s="47">
        <f>SUM(I78:I78)</f>
        <v>0</v>
      </c>
      <c r="J77" s="47">
        <f>SUM(J78:J78)</f>
        <v>0</v>
      </c>
      <c r="K77" s="47">
        <f>SUM(K78:K78)</f>
        <v>8236.7999999999993</v>
      </c>
    </row>
    <row r="78" spans="1:11" ht="30" x14ac:dyDescent="0.25">
      <c r="A78" s="36"/>
      <c r="B78" s="48"/>
      <c r="C78" s="43"/>
      <c r="D78" s="49">
        <v>29301</v>
      </c>
      <c r="E78" s="50" t="s">
        <v>76</v>
      </c>
      <c r="F78" s="51">
        <v>8236.7999999999993</v>
      </c>
      <c r="G78" s="51">
        <v>0</v>
      </c>
      <c r="H78" s="35">
        <f t="shared" si="28"/>
        <v>8236.7999999999993</v>
      </c>
      <c r="I78" s="51">
        <v>0</v>
      </c>
      <c r="J78" s="51">
        <v>0</v>
      </c>
      <c r="K78" s="35">
        <f t="shared" si="29"/>
        <v>8236.7999999999993</v>
      </c>
    </row>
    <row r="79" spans="1:11" x14ac:dyDescent="0.25">
      <c r="A79" s="36"/>
      <c r="B79" s="48"/>
      <c r="C79" s="43"/>
      <c r="D79" s="49"/>
      <c r="E79" s="50"/>
      <c r="F79" s="51"/>
      <c r="G79" s="51"/>
      <c r="H79" s="35"/>
      <c r="I79" s="51"/>
      <c r="J79" s="51"/>
      <c r="K79" s="35"/>
    </row>
    <row r="80" spans="1:11" x14ac:dyDescent="0.25">
      <c r="A80" s="31">
        <v>30000</v>
      </c>
      <c r="B80" s="32" t="s">
        <v>77</v>
      </c>
      <c r="C80" s="33"/>
      <c r="D80" s="33"/>
      <c r="E80" s="34"/>
      <c r="F80" s="35">
        <f>SUM(F81,F88,F93,F101,F106,F111,F122)</f>
        <v>9651597.9800000004</v>
      </c>
      <c r="G80" s="35">
        <f t="shared" ref="G80:K80" si="38">SUM(G81,G88,G93,G101,G106,G111,G122)</f>
        <v>0</v>
      </c>
      <c r="H80" s="35">
        <f t="shared" si="38"/>
        <v>9651597.9800000004</v>
      </c>
      <c r="I80" s="35">
        <f t="shared" si="38"/>
        <v>343430.45</v>
      </c>
      <c r="J80" s="35">
        <f t="shared" si="38"/>
        <v>341648.45</v>
      </c>
      <c r="K80" s="35">
        <f t="shared" si="38"/>
        <v>9308167.5299999993</v>
      </c>
    </row>
    <row r="81" spans="1:11" x14ac:dyDescent="0.25">
      <c r="A81" s="36"/>
      <c r="B81" s="37">
        <v>31000</v>
      </c>
      <c r="C81" s="38" t="s">
        <v>78</v>
      </c>
      <c r="D81" s="39"/>
      <c r="E81" s="40"/>
      <c r="F81" s="41">
        <f>SUM(F82,F84,F86)</f>
        <v>194442.52</v>
      </c>
      <c r="G81" s="41">
        <f t="shared" ref="G81:K81" si="39">SUM(G82,G84,G86)</f>
        <v>0</v>
      </c>
      <c r="H81" s="41">
        <f t="shared" si="39"/>
        <v>194442.52</v>
      </c>
      <c r="I81" s="41">
        <f t="shared" si="39"/>
        <v>10888</v>
      </c>
      <c r="J81" s="41">
        <f t="shared" si="39"/>
        <v>10888</v>
      </c>
      <c r="K81" s="41">
        <f t="shared" si="39"/>
        <v>183554.52</v>
      </c>
    </row>
    <row r="82" spans="1:11" x14ac:dyDescent="0.25">
      <c r="A82" s="36"/>
      <c r="B82" s="43"/>
      <c r="C82" s="44">
        <v>31100</v>
      </c>
      <c r="D82" s="45" t="s">
        <v>79</v>
      </c>
      <c r="E82" s="46"/>
      <c r="F82" s="47">
        <f t="shared" ref="F82:K82" si="40">SUM(F83)</f>
        <v>166399.96</v>
      </c>
      <c r="G82" s="47">
        <f t="shared" si="40"/>
        <v>0</v>
      </c>
      <c r="H82" s="47">
        <f t="shared" si="40"/>
        <v>166399.96</v>
      </c>
      <c r="I82" s="47">
        <f t="shared" si="40"/>
        <v>10888</v>
      </c>
      <c r="J82" s="47">
        <f t="shared" si="40"/>
        <v>10888</v>
      </c>
      <c r="K82" s="47">
        <f t="shared" si="40"/>
        <v>155511.96</v>
      </c>
    </row>
    <row r="83" spans="1:11" x14ac:dyDescent="0.25">
      <c r="A83" s="36"/>
      <c r="B83" s="48"/>
      <c r="C83" s="43"/>
      <c r="D83" s="49">
        <v>31101</v>
      </c>
      <c r="E83" s="50" t="s">
        <v>80</v>
      </c>
      <c r="F83" s="51">
        <v>166399.96</v>
      </c>
      <c r="G83" s="51">
        <v>0</v>
      </c>
      <c r="H83" s="35">
        <f t="shared" si="28"/>
        <v>166399.96</v>
      </c>
      <c r="I83" s="51">
        <v>10888</v>
      </c>
      <c r="J83" s="51">
        <v>10888</v>
      </c>
      <c r="K83" s="35">
        <f t="shared" si="29"/>
        <v>155511.96</v>
      </c>
    </row>
    <row r="84" spans="1:11" x14ac:dyDescent="0.25">
      <c r="A84" s="36"/>
      <c r="B84" s="43"/>
      <c r="C84" s="44">
        <v>31400</v>
      </c>
      <c r="D84" s="45" t="s">
        <v>81</v>
      </c>
      <c r="E84" s="46"/>
      <c r="F84" s="47">
        <f t="shared" ref="F84:K84" si="41">SUM(F85)</f>
        <v>3120</v>
      </c>
      <c r="G84" s="47">
        <f t="shared" si="41"/>
        <v>0</v>
      </c>
      <c r="H84" s="47">
        <f t="shared" si="41"/>
        <v>3120</v>
      </c>
      <c r="I84" s="47">
        <f t="shared" si="41"/>
        <v>0</v>
      </c>
      <c r="J84" s="47">
        <f t="shared" si="41"/>
        <v>0</v>
      </c>
      <c r="K84" s="47">
        <f t="shared" si="41"/>
        <v>3120</v>
      </c>
    </row>
    <row r="85" spans="1:11" x14ac:dyDescent="0.25">
      <c r="A85" s="36"/>
      <c r="B85" s="48"/>
      <c r="C85" s="43"/>
      <c r="D85" s="49">
        <v>31401</v>
      </c>
      <c r="E85" s="50" t="s">
        <v>82</v>
      </c>
      <c r="F85" s="51">
        <v>3120</v>
      </c>
      <c r="G85" s="51">
        <v>0</v>
      </c>
      <c r="H85" s="35">
        <f t="shared" ref="H85:H110" si="42">F85+G85</f>
        <v>3120</v>
      </c>
      <c r="I85" s="51">
        <v>0</v>
      </c>
      <c r="J85" s="51">
        <v>0</v>
      </c>
      <c r="K85" s="35">
        <f t="shared" ref="K85:K110" si="43">H85-I85</f>
        <v>3120</v>
      </c>
    </row>
    <row r="86" spans="1:11" x14ac:dyDescent="0.25">
      <c r="A86" s="36"/>
      <c r="B86" s="43"/>
      <c r="C86" s="44">
        <v>31500</v>
      </c>
      <c r="D86" s="45" t="s">
        <v>83</v>
      </c>
      <c r="E86" s="46"/>
      <c r="F86" s="47">
        <f t="shared" ref="F86:K86" si="44">SUM(F87)</f>
        <v>24922.560000000001</v>
      </c>
      <c r="G86" s="47">
        <f t="shared" si="44"/>
        <v>0</v>
      </c>
      <c r="H86" s="47">
        <f t="shared" si="44"/>
        <v>24922.560000000001</v>
      </c>
      <c r="I86" s="47">
        <f t="shared" si="44"/>
        <v>0</v>
      </c>
      <c r="J86" s="47">
        <f t="shared" si="44"/>
        <v>0</v>
      </c>
      <c r="K86" s="47">
        <f t="shared" si="44"/>
        <v>24922.560000000001</v>
      </c>
    </row>
    <row r="87" spans="1:11" x14ac:dyDescent="0.25">
      <c r="A87" s="36"/>
      <c r="B87" s="48"/>
      <c r="C87" s="43"/>
      <c r="D87" s="49">
        <v>31501</v>
      </c>
      <c r="E87" s="50" t="s">
        <v>84</v>
      </c>
      <c r="F87" s="51">
        <v>24922.560000000001</v>
      </c>
      <c r="G87" s="51">
        <v>0</v>
      </c>
      <c r="H87" s="35">
        <f t="shared" si="42"/>
        <v>24922.560000000001</v>
      </c>
      <c r="I87" s="51">
        <v>0</v>
      </c>
      <c r="J87" s="51">
        <v>0</v>
      </c>
      <c r="K87" s="35">
        <f t="shared" si="43"/>
        <v>24922.560000000001</v>
      </c>
    </row>
    <row r="88" spans="1:11" x14ac:dyDescent="0.25">
      <c r="A88" s="36"/>
      <c r="B88" s="37">
        <v>32000</v>
      </c>
      <c r="C88" s="38" t="s">
        <v>85</v>
      </c>
      <c r="D88" s="39"/>
      <c r="E88" s="40"/>
      <c r="F88" s="41">
        <f>SUM(F89,F91)</f>
        <v>4047182.42</v>
      </c>
      <c r="G88" s="41">
        <f t="shared" ref="G88:K88" si="45">SUM(G89,G91)</f>
        <v>0</v>
      </c>
      <c r="H88" s="41">
        <f t="shared" si="45"/>
        <v>4047182.42</v>
      </c>
      <c r="I88" s="41">
        <f t="shared" si="45"/>
        <v>329338.45</v>
      </c>
      <c r="J88" s="41">
        <f t="shared" si="45"/>
        <v>329338.45</v>
      </c>
      <c r="K88" s="41">
        <f t="shared" si="45"/>
        <v>3717843.9699999997</v>
      </c>
    </row>
    <row r="89" spans="1:11" x14ac:dyDescent="0.25">
      <c r="A89" s="36"/>
      <c r="B89" s="43"/>
      <c r="C89" s="44">
        <v>32200</v>
      </c>
      <c r="D89" s="45" t="s">
        <v>86</v>
      </c>
      <c r="E89" s="46"/>
      <c r="F89" s="47">
        <f t="shared" ref="F89:K89" si="46">SUM(F90)</f>
        <v>667182.46</v>
      </c>
      <c r="G89" s="47">
        <f t="shared" si="46"/>
        <v>0</v>
      </c>
      <c r="H89" s="47">
        <f t="shared" si="46"/>
        <v>667182.46</v>
      </c>
      <c r="I89" s="47">
        <f t="shared" si="46"/>
        <v>96033.600000000006</v>
      </c>
      <c r="J89" s="47">
        <f t="shared" si="46"/>
        <v>96033.600000000006</v>
      </c>
      <c r="K89" s="47">
        <f t="shared" si="46"/>
        <v>571148.86</v>
      </c>
    </row>
    <row r="90" spans="1:11" x14ac:dyDescent="0.25">
      <c r="A90" s="36"/>
      <c r="B90" s="48"/>
      <c r="C90" s="43"/>
      <c r="D90" s="49">
        <v>32201</v>
      </c>
      <c r="E90" s="50" t="s">
        <v>87</v>
      </c>
      <c r="F90" s="51">
        <v>667182.46</v>
      </c>
      <c r="G90" s="51">
        <v>0</v>
      </c>
      <c r="H90" s="35">
        <f t="shared" si="42"/>
        <v>667182.46</v>
      </c>
      <c r="I90" s="51">
        <v>96033.600000000006</v>
      </c>
      <c r="J90" s="51">
        <v>96033.600000000006</v>
      </c>
      <c r="K90" s="35">
        <f t="shared" si="43"/>
        <v>571148.86</v>
      </c>
    </row>
    <row r="91" spans="1:11" x14ac:dyDescent="0.25">
      <c r="A91" s="36"/>
      <c r="B91" s="43"/>
      <c r="C91" s="44">
        <v>32300</v>
      </c>
      <c r="D91" s="45" t="s">
        <v>88</v>
      </c>
      <c r="E91" s="46"/>
      <c r="F91" s="47">
        <f t="shared" ref="F91:K91" si="47">SUM(F92)</f>
        <v>3379999.96</v>
      </c>
      <c r="G91" s="47">
        <f t="shared" si="47"/>
        <v>0</v>
      </c>
      <c r="H91" s="47">
        <f t="shared" si="47"/>
        <v>3379999.96</v>
      </c>
      <c r="I91" s="47">
        <f t="shared" si="47"/>
        <v>233304.85</v>
      </c>
      <c r="J91" s="47">
        <f t="shared" si="47"/>
        <v>233304.85</v>
      </c>
      <c r="K91" s="47">
        <f t="shared" si="47"/>
        <v>3146695.11</v>
      </c>
    </row>
    <row r="92" spans="1:11" ht="45" x14ac:dyDescent="0.25">
      <c r="A92" s="36"/>
      <c r="B92" s="48"/>
      <c r="C92" s="43"/>
      <c r="D92" s="49">
        <v>32301</v>
      </c>
      <c r="E92" s="50" t="s">
        <v>89</v>
      </c>
      <c r="F92" s="51">
        <v>3379999.96</v>
      </c>
      <c r="G92" s="51">
        <v>0</v>
      </c>
      <c r="H92" s="35">
        <f t="shared" si="42"/>
        <v>3379999.96</v>
      </c>
      <c r="I92" s="51">
        <v>233304.85</v>
      </c>
      <c r="J92" s="51">
        <v>233304.85</v>
      </c>
      <c r="K92" s="35">
        <f t="shared" si="43"/>
        <v>3146695.11</v>
      </c>
    </row>
    <row r="93" spans="1:11" x14ac:dyDescent="0.25">
      <c r="A93" s="36"/>
      <c r="B93" s="37">
        <v>33000</v>
      </c>
      <c r="C93" s="38" t="s">
        <v>90</v>
      </c>
      <c r="D93" s="39"/>
      <c r="E93" s="40"/>
      <c r="F93" s="41">
        <f t="shared" ref="F93:J93" si="48">SUM(F94,F96,F99)</f>
        <v>3613660.4699999997</v>
      </c>
      <c r="G93" s="41">
        <f t="shared" si="48"/>
        <v>0</v>
      </c>
      <c r="H93" s="41">
        <f t="shared" si="48"/>
        <v>3613660.4699999997</v>
      </c>
      <c r="I93" s="41">
        <f t="shared" si="48"/>
        <v>0</v>
      </c>
      <c r="J93" s="41">
        <f t="shared" si="48"/>
        <v>0</v>
      </c>
      <c r="K93" s="41">
        <f>SUM(K94,K96,K99)</f>
        <v>3613660.4699999997</v>
      </c>
    </row>
    <row r="94" spans="1:11" x14ac:dyDescent="0.25">
      <c r="A94" s="36"/>
      <c r="B94" s="43"/>
      <c r="C94" s="44">
        <v>33400</v>
      </c>
      <c r="D94" s="45" t="s">
        <v>91</v>
      </c>
      <c r="E94" s="46"/>
      <c r="F94" s="47">
        <f t="shared" ref="F94:K94" si="49">SUM(F95)</f>
        <v>925156.47</v>
      </c>
      <c r="G94" s="47">
        <f t="shared" si="49"/>
        <v>0</v>
      </c>
      <c r="H94" s="47">
        <f t="shared" si="49"/>
        <v>925156.47</v>
      </c>
      <c r="I94" s="47">
        <f t="shared" si="49"/>
        <v>0</v>
      </c>
      <c r="J94" s="47">
        <f t="shared" si="49"/>
        <v>0</v>
      </c>
      <c r="K94" s="47">
        <f t="shared" si="49"/>
        <v>925156.47</v>
      </c>
    </row>
    <row r="95" spans="1:11" x14ac:dyDescent="0.25">
      <c r="A95" s="36"/>
      <c r="B95" s="48"/>
      <c r="C95" s="43"/>
      <c r="D95" s="49">
        <v>33401</v>
      </c>
      <c r="E95" s="50" t="s">
        <v>91</v>
      </c>
      <c r="F95" s="51">
        <v>925156.47</v>
      </c>
      <c r="G95" s="51">
        <v>0</v>
      </c>
      <c r="H95" s="35">
        <f t="shared" si="42"/>
        <v>925156.47</v>
      </c>
      <c r="I95" s="51">
        <v>0</v>
      </c>
      <c r="J95" s="51">
        <v>0</v>
      </c>
      <c r="K95" s="35">
        <f t="shared" si="43"/>
        <v>925156.47</v>
      </c>
    </row>
    <row r="96" spans="1:11" x14ac:dyDescent="0.25">
      <c r="A96" s="36"/>
      <c r="B96" s="43"/>
      <c r="C96" s="44">
        <v>33600</v>
      </c>
      <c r="D96" s="45" t="s">
        <v>92</v>
      </c>
      <c r="E96" s="46"/>
      <c r="F96" s="47">
        <f>SUM(F97:F98)</f>
        <v>19656</v>
      </c>
      <c r="G96" s="47">
        <f>SUM(G97:G98)</f>
        <v>0</v>
      </c>
      <c r="H96" s="47">
        <f>SUM(H97:H98)</f>
        <v>19656</v>
      </c>
      <c r="I96" s="47">
        <f>SUM(I97:I98)</f>
        <v>0</v>
      </c>
      <c r="J96" s="47">
        <f>SUM(J97:J98)</f>
        <v>0</v>
      </c>
      <c r="K96" s="47">
        <f>SUM(K97:K98)</f>
        <v>19656</v>
      </c>
    </row>
    <row r="97" spans="1:11" ht="30" x14ac:dyDescent="0.25">
      <c r="A97" s="36"/>
      <c r="B97" s="48"/>
      <c r="C97" s="43"/>
      <c r="D97" s="49">
        <v>33601</v>
      </c>
      <c r="E97" s="50" t="s">
        <v>93</v>
      </c>
      <c r="F97" s="51">
        <v>2496</v>
      </c>
      <c r="G97" s="51">
        <v>0</v>
      </c>
      <c r="H97" s="35">
        <f t="shared" si="42"/>
        <v>2496</v>
      </c>
      <c r="I97" s="51">
        <v>0</v>
      </c>
      <c r="J97" s="51">
        <v>0</v>
      </c>
      <c r="K97" s="35">
        <f t="shared" si="43"/>
        <v>2496</v>
      </c>
    </row>
    <row r="98" spans="1:11" x14ac:dyDescent="0.25">
      <c r="A98" s="36"/>
      <c r="B98" s="48"/>
      <c r="C98" s="43"/>
      <c r="D98" s="49">
        <v>33602</v>
      </c>
      <c r="E98" s="50" t="s">
        <v>94</v>
      </c>
      <c r="F98" s="51">
        <v>17160</v>
      </c>
      <c r="G98" s="51">
        <v>0</v>
      </c>
      <c r="H98" s="35">
        <f t="shared" si="42"/>
        <v>17160</v>
      </c>
      <c r="I98" s="51">
        <v>0</v>
      </c>
      <c r="J98" s="51">
        <v>0</v>
      </c>
      <c r="K98" s="35">
        <f t="shared" si="43"/>
        <v>17160</v>
      </c>
    </row>
    <row r="99" spans="1:11" x14ac:dyDescent="0.25">
      <c r="A99" s="36"/>
      <c r="B99" s="43"/>
      <c r="C99" s="44">
        <v>33800</v>
      </c>
      <c r="D99" s="45" t="s">
        <v>95</v>
      </c>
      <c r="E99" s="46"/>
      <c r="F99" s="47">
        <f t="shared" ref="F99:K99" si="50">SUM(F100)</f>
        <v>2668848</v>
      </c>
      <c r="G99" s="47">
        <f t="shared" si="50"/>
        <v>0</v>
      </c>
      <c r="H99" s="47">
        <f t="shared" si="50"/>
        <v>2668848</v>
      </c>
      <c r="I99" s="47">
        <f t="shared" si="50"/>
        <v>0</v>
      </c>
      <c r="J99" s="47">
        <f t="shared" si="50"/>
        <v>0</v>
      </c>
      <c r="K99" s="47">
        <f t="shared" si="50"/>
        <v>2668848</v>
      </c>
    </row>
    <row r="100" spans="1:11" x14ac:dyDescent="0.25">
      <c r="A100" s="36"/>
      <c r="B100" s="48"/>
      <c r="C100" s="43"/>
      <c r="D100" s="49">
        <v>33801</v>
      </c>
      <c r="E100" s="50" t="s">
        <v>96</v>
      </c>
      <c r="F100" s="51">
        <v>2668848</v>
      </c>
      <c r="G100" s="51">
        <v>0</v>
      </c>
      <c r="H100" s="35">
        <f t="shared" si="42"/>
        <v>2668848</v>
      </c>
      <c r="I100" s="51">
        <v>0</v>
      </c>
      <c r="J100" s="51">
        <v>0</v>
      </c>
      <c r="K100" s="35">
        <f t="shared" si="43"/>
        <v>2668848</v>
      </c>
    </row>
    <row r="101" spans="1:11" x14ac:dyDescent="0.25">
      <c r="A101" s="36"/>
      <c r="B101" s="37">
        <v>34000</v>
      </c>
      <c r="C101" s="38" t="s">
        <v>97</v>
      </c>
      <c r="D101" s="39"/>
      <c r="E101" s="40"/>
      <c r="F101" s="41">
        <f>SUM(F102,F104)</f>
        <v>1129440</v>
      </c>
      <c r="G101" s="41">
        <f t="shared" ref="G101:K101" si="51">SUM(G102,G104)</f>
        <v>0</v>
      </c>
      <c r="H101" s="41">
        <f t="shared" si="51"/>
        <v>1129440</v>
      </c>
      <c r="I101" s="41">
        <f t="shared" si="51"/>
        <v>0</v>
      </c>
      <c r="J101" s="41">
        <f t="shared" si="51"/>
        <v>0</v>
      </c>
      <c r="K101" s="41">
        <f t="shared" si="51"/>
        <v>1129440</v>
      </c>
    </row>
    <row r="102" spans="1:11" x14ac:dyDescent="0.25">
      <c r="A102" s="36"/>
      <c r="B102" s="43"/>
      <c r="C102" s="44">
        <v>34100</v>
      </c>
      <c r="D102" s="45" t="s">
        <v>98</v>
      </c>
      <c r="E102" s="46"/>
      <c r="F102" s="47">
        <f>SUM(F103:F103)</f>
        <v>530400</v>
      </c>
      <c r="G102" s="47">
        <f>SUM(G103:G103)</f>
        <v>0</v>
      </c>
      <c r="H102" s="47">
        <f>SUM(H103:H103)</f>
        <v>530400</v>
      </c>
      <c r="I102" s="47">
        <f>SUM(I103:I103)</f>
        <v>0</v>
      </c>
      <c r="J102" s="47">
        <f>SUM(J103:J103)</f>
        <v>0</v>
      </c>
      <c r="K102" s="47">
        <f>SUM(K103:K103)</f>
        <v>530400</v>
      </c>
    </row>
    <row r="103" spans="1:11" x14ac:dyDescent="0.25">
      <c r="A103" s="36"/>
      <c r="B103" s="48"/>
      <c r="C103" s="43"/>
      <c r="D103" s="49">
        <v>34101</v>
      </c>
      <c r="E103" s="50" t="s">
        <v>99</v>
      </c>
      <c r="F103" s="51">
        <v>530400</v>
      </c>
      <c r="G103" s="51">
        <v>0</v>
      </c>
      <c r="H103" s="35">
        <f t="shared" si="42"/>
        <v>530400</v>
      </c>
      <c r="I103" s="51">
        <v>0</v>
      </c>
      <c r="J103" s="51">
        <v>0</v>
      </c>
      <c r="K103" s="35">
        <f t="shared" si="43"/>
        <v>530400</v>
      </c>
    </row>
    <row r="104" spans="1:11" x14ac:dyDescent="0.25">
      <c r="A104" s="36"/>
      <c r="B104" s="43"/>
      <c r="C104" s="44">
        <v>34300</v>
      </c>
      <c r="D104" s="45" t="s">
        <v>100</v>
      </c>
      <c r="E104" s="46"/>
      <c r="F104" s="47">
        <f t="shared" ref="F104:K104" si="52">SUM(F105)</f>
        <v>599040</v>
      </c>
      <c r="G104" s="47">
        <f t="shared" si="52"/>
        <v>0</v>
      </c>
      <c r="H104" s="47">
        <f t="shared" si="52"/>
        <v>599040</v>
      </c>
      <c r="I104" s="47">
        <f t="shared" si="52"/>
        <v>0</v>
      </c>
      <c r="J104" s="47">
        <f t="shared" si="52"/>
        <v>0</v>
      </c>
      <c r="K104" s="47">
        <f t="shared" si="52"/>
        <v>599040</v>
      </c>
    </row>
    <row r="105" spans="1:11" x14ac:dyDescent="0.25">
      <c r="A105" s="36"/>
      <c r="B105" s="48"/>
      <c r="C105" s="43"/>
      <c r="D105" s="49">
        <v>34302</v>
      </c>
      <c r="E105" s="50" t="s">
        <v>101</v>
      </c>
      <c r="F105" s="51">
        <v>599040</v>
      </c>
      <c r="G105" s="51">
        <v>0</v>
      </c>
      <c r="H105" s="35">
        <f t="shared" si="42"/>
        <v>599040</v>
      </c>
      <c r="I105" s="51">
        <v>0</v>
      </c>
      <c r="J105" s="51">
        <v>0</v>
      </c>
      <c r="K105" s="35">
        <f t="shared" si="43"/>
        <v>599040</v>
      </c>
    </row>
    <row r="106" spans="1:11" x14ac:dyDescent="0.25">
      <c r="A106" s="36"/>
      <c r="B106" s="37">
        <v>35000</v>
      </c>
      <c r="C106" s="38" t="s">
        <v>102</v>
      </c>
      <c r="D106" s="39"/>
      <c r="E106" s="40"/>
      <c r="F106" s="41">
        <f t="shared" ref="F106:J106" si="53">SUM(F107,F109)</f>
        <v>16570.57</v>
      </c>
      <c r="G106" s="41">
        <f t="shared" si="53"/>
        <v>0</v>
      </c>
      <c r="H106" s="41">
        <f t="shared" si="53"/>
        <v>16570.57</v>
      </c>
      <c r="I106" s="41">
        <f t="shared" si="53"/>
        <v>0</v>
      </c>
      <c r="J106" s="41">
        <f t="shared" si="53"/>
        <v>0</v>
      </c>
      <c r="K106" s="41">
        <f>SUM(K107,K109)</f>
        <v>16570.57</v>
      </c>
    </row>
    <row r="107" spans="1:11" x14ac:dyDescent="0.25">
      <c r="A107" s="36"/>
      <c r="B107" s="43"/>
      <c r="C107" s="44">
        <v>35200</v>
      </c>
      <c r="D107" s="45" t="s">
        <v>103</v>
      </c>
      <c r="E107" s="46"/>
      <c r="F107" s="47">
        <f t="shared" ref="F107:K107" si="54">SUM(F108)</f>
        <v>9692.84</v>
      </c>
      <c r="G107" s="47">
        <f t="shared" si="54"/>
        <v>0</v>
      </c>
      <c r="H107" s="47">
        <f t="shared" si="54"/>
        <v>9692.84</v>
      </c>
      <c r="I107" s="47">
        <f t="shared" si="54"/>
        <v>0</v>
      </c>
      <c r="J107" s="47">
        <f t="shared" si="54"/>
        <v>0</v>
      </c>
      <c r="K107" s="47">
        <f t="shared" si="54"/>
        <v>9692.84</v>
      </c>
    </row>
    <row r="108" spans="1:11" ht="30" x14ac:dyDescent="0.25">
      <c r="A108" s="36"/>
      <c r="B108" s="48"/>
      <c r="C108" s="43"/>
      <c r="D108" s="49">
        <v>35201</v>
      </c>
      <c r="E108" s="50" t="s">
        <v>104</v>
      </c>
      <c r="F108" s="51">
        <v>9692.84</v>
      </c>
      <c r="G108" s="51">
        <v>0</v>
      </c>
      <c r="H108" s="35">
        <f t="shared" si="42"/>
        <v>9692.84</v>
      </c>
      <c r="I108" s="51">
        <v>0</v>
      </c>
      <c r="J108" s="51">
        <v>0</v>
      </c>
      <c r="K108" s="35">
        <f t="shared" si="43"/>
        <v>9692.84</v>
      </c>
    </row>
    <row r="109" spans="1:11" x14ac:dyDescent="0.25">
      <c r="A109" s="36"/>
      <c r="B109" s="43"/>
      <c r="C109" s="44">
        <v>35800</v>
      </c>
      <c r="D109" s="45" t="s">
        <v>105</v>
      </c>
      <c r="E109" s="46"/>
      <c r="F109" s="47">
        <f>SUM(F110:F110)</f>
        <v>6877.73</v>
      </c>
      <c r="G109" s="47">
        <f>SUM(G110:G110)</f>
        <v>0</v>
      </c>
      <c r="H109" s="47">
        <f>SUM(H110:H110)</f>
        <v>6877.73</v>
      </c>
      <c r="I109" s="47">
        <f>SUM(I110:I110)</f>
        <v>0</v>
      </c>
      <c r="J109" s="47">
        <f>SUM(J110:J110)</f>
        <v>0</v>
      </c>
      <c r="K109" s="47">
        <f>SUM(K110:K110)</f>
        <v>6877.73</v>
      </c>
    </row>
    <row r="110" spans="1:11" x14ac:dyDescent="0.25">
      <c r="A110" s="36"/>
      <c r="B110" s="48"/>
      <c r="C110" s="43"/>
      <c r="D110" s="49">
        <v>35802</v>
      </c>
      <c r="E110" s="50" t="s">
        <v>106</v>
      </c>
      <c r="F110" s="51">
        <v>6877.73</v>
      </c>
      <c r="G110" s="51">
        <v>0</v>
      </c>
      <c r="H110" s="35">
        <f t="shared" si="42"/>
        <v>6877.73</v>
      </c>
      <c r="I110" s="51">
        <v>0</v>
      </c>
      <c r="J110" s="51">
        <v>0</v>
      </c>
      <c r="K110" s="35">
        <f t="shared" si="43"/>
        <v>6877.73</v>
      </c>
    </row>
    <row r="111" spans="1:11" x14ac:dyDescent="0.25">
      <c r="A111" s="36"/>
      <c r="B111" s="37">
        <v>37000</v>
      </c>
      <c r="C111" s="38" t="s">
        <v>107</v>
      </c>
      <c r="D111" s="39"/>
      <c r="E111" s="40"/>
      <c r="F111" s="41">
        <f t="shared" ref="F111:G111" si="55">SUM(F112,F114,F116,F119)</f>
        <v>595702</v>
      </c>
      <c r="G111" s="41">
        <f t="shared" si="55"/>
        <v>0</v>
      </c>
      <c r="H111" s="41">
        <f>SUM(H112,H114,H116,H119)</f>
        <v>595702</v>
      </c>
      <c r="I111" s="41">
        <f t="shared" ref="I111:K111" si="56">SUM(I112,I114,I116,I119)</f>
        <v>3204</v>
      </c>
      <c r="J111" s="41">
        <f t="shared" si="56"/>
        <v>1422</v>
      </c>
      <c r="K111" s="41">
        <f t="shared" si="56"/>
        <v>592498</v>
      </c>
    </row>
    <row r="112" spans="1:11" x14ac:dyDescent="0.25">
      <c r="A112" s="36"/>
      <c r="B112" s="43"/>
      <c r="C112" s="44">
        <v>37100</v>
      </c>
      <c r="D112" s="45" t="s">
        <v>108</v>
      </c>
      <c r="E112" s="46"/>
      <c r="F112" s="47">
        <f t="shared" ref="F112:K112" si="57">SUM(F113)</f>
        <v>18720</v>
      </c>
      <c r="G112" s="47">
        <f t="shared" si="57"/>
        <v>0</v>
      </c>
      <c r="H112" s="47">
        <f t="shared" si="57"/>
        <v>18720</v>
      </c>
      <c r="I112" s="47">
        <f t="shared" si="57"/>
        <v>0</v>
      </c>
      <c r="J112" s="47">
        <f t="shared" si="57"/>
        <v>0</v>
      </c>
      <c r="K112" s="47">
        <f t="shared" si="57"/>
        <v>18720</v>
      </c>
    </row>
    <row r="113" spans="1:11" x14ac:dyDescent="0.25">
      <c r="A113" s="36"/>
      <c r="B113" s="48"/>
      <c r="C113" s="43"/>
      <c r="D113" s="49">
        <v>37101</v>
      </c>
      <c r="E113" s="50" t="s">
        <v>108</v>
      </c>
      <c r="F113" s="51">
        <v>18720</v>
      </c>
      <c r="G113" s="51">
        <v>0</v>
      </c>
      <c r="H113" s="35">
        <f t="shared" ref="H113:H125" si="58">F113+G113</f>
        <v>18720</v>
      </c>
      <c r="I113" s="51">
        <v>0</v>
      </c>
      <c r="J113" s="51">
        <v>0</v>
      </c>
      <c r="K113" s="35">
        <f t="shared" ref="K113:K125" si="59">H113-I113</f>
        <v>18720</v>
      </c>
    </row>
    <row r="114" spans="1:11" x14ac:dyDescent="0.25">
      <c r="A114" s="36"/>
      <c r="B114" s="43"/>
      <c r="C114" s="44">
        <v>37200</v>
      </c>
      <c r="D114" s="45" t="s">
        <v>109</v>
      </c>
      <c r="E114" s="46"/>
      <c r="F114" s="47">
        <f>SUM(F115:F115)</f>
        <v>832</v>
      </c>
      <c r="G114" s="47">
        <f>SUM(G115:G115)</f>
        <v>0</v>
      </c>
      <c r="H114" s="47">
        <f>SUM(H115:H115)</f>
        <v>832</v>
      </c>
      <c r="I114" s="47">
        <f>SUM(I115:I115)</f>
        <v>0</v>
      </c>
      <c r="J114" s="47">
        <f>SUM(J115:J115)</f>
        <v>0</v>
      </c>
      <c r="K114" s="47">
        <f>SUM(K115:K115)</f>
        <v>832</v>
      </c>
    </row>
    <row r="115" spans="1:11" x14ac:dyDescent="0.25">
      <c r="A115" s="36"/>
      <c r="B115" s="48"/>
      <c r="C115" s="43"/>
      <c r="D115" s="49">
        <v>37201</v>
      </c>
      <c r="E115" s="50" t="s">
        <v>109</v>
      </c>
      <c r="F115" s="51">
        <v>832</v>
      </c>
      <c r="G115" s="51">
        <v>0</v>
      </c>
      <c r="H115" s="35">
        <f t="shared" si="58"/>
        <v>832</v>
      </c>
      <c r="I115" s="51">
        <v>0</v>
      </c>
      <c r="J115" s="51">
        <v>0</v>
      </c>
      <c r="K115" s="35">
        <f t="shared" si="59"/>
        <v>832</v>
      </c>
    </row>
    <row r="116" spans="1:11" x14ac:dyDescent="0.25">
      <c r="A116" s="36"/>
      <c r="B116" s="43"/>
      <c r="C116" s="44">
        <v>37500</v>
      </c>
      <c r="D116" s="45" t="s">
        <v>110</v>
      </c>
      <c r="E116" s="46"/>
      <c r="F116" s="47">
        <f t="shared" ref="F116:K116" si="60">SUM(F117:F118)</f>
        <v>207550</v>
      </c>
      <c r="G116" s="47">
        <f t="shared" si="60"/>
        <v>0</v>
      </c>
      <c r="H116" s="47">
        <f t="shared" si="60"/>
        <v>207550</v>
      </c>
      <c r="I116" s="47">
        <f t="shared" si="60"/>
        <v>0</v>
      </c>
      <c r="J116" s="47">
        <f t="shared" si="60"/>
        <v>0</v>
      </c>
      <c r="K116" s="47">
        <f t="shared" si="60"/>
        <v>207550</v>
      </c>
    </row>
    <row r="117" spans="1:11" x14ac:dyDescent="0.25">
      <c r="A117" s="36"/>
      <c r="B117" s="48"/>
      <c r="C117" s="43"/>
      <c r="D117" s="49">
        <v>37501</v>
      </c>
      <c r="E117" s="50" t="s">
        <v>110</v>
      </c>
      <c r="F117" s="51">
        <v>79950</v>
      </c>
      <c r="G117" s="51">
        <v>0</v>
      </c>
      <c r="H117" s="35">
        <f t="shared" si="58"/>
        <v>79950</v>
      </c>
      <c r="I117" s="51">
        <v>0</v>
      </c>
      <c r="J117" s="51">
        <v>0</v>
      </c>
      <c r="K117" s="35">
        <f t="shared" si="59"/>
        <v>79950</v>
      </c>
    </row>
    <row r="118" spans="1:11" x14ac:dyDescent="0.25">
      <c r="A118" s="36"/>
      <c r="B118" s="48"/>
      <c r="C118" s="43"/>
      <c r="D118" s="49">
        <v>37502</v>
      </c>
      <c r="E118" s="50" t="s">
        <v>111</v>
      </c>
      <c r="F118" s="51">
        <v>127600</v>
      </c>
      <c r="G118" s="51">
        <v>0</v>
      </c>
      <c r="H118" s="35">
        <f t="shared" si="58"/>
        <v>127600</v>
      </c>
      <c r="I118" s="51">
        <v>0</v>
      </c>
      <c r="J118" s="51">
        <v>0</v>
      </c>
      <c r="K118" s="35">
        <f t="shared" si="59"/>
        <v>127600</v>
      </c>
    </row>
    <row r="119" spans="1:11" x14ac:dyDescent="0.25">
      <c r="A119" s="36"/>
      <c r="B119" s="43"/>
      <c r="C119" s="44">
        <v>37900</v>
      </c>
      <c r="D119" s="45" t="s">
        <v>112</v>
      </c>
      <c r="E119" s="46"/>
      <c r="F119" s="47">
        <f t="shared" ref="F119:K119" si="61">SUM(F120:F121)</f>
        <v>368600</v>
      </c>
      <c r="G119" s="47">
        <f t="shared" si="61"/>
        <v>0</v>
      </c>
      <c r="H119" s="47">
        <f t="shared" si="61"/>
        <v>368600</v>
      </c>
      <c r="I119" s="47">
        <f t="shared" si="61"/>
        <v>3204</v>
      </c>
      <c r="J119" s="47">
        <f t="shared" si="61"/>
        <v>1422</v>
      </c>
      <c r="K119" s="47">
        <f t="shared" si="61"/>
        <v>365396</v>
      </c>
    </row>
    <row r="120" spans="1:11" x14ac:dyDescent="0.25">
      <c r="A120" s="36"/>
      <c r="B120" s="48"/>
      <c r="C120" s="43"/>
      <c r="D120" s="49">
        <v>37092</v>
      </c>
      <c r="E120" s="50" t="s">
        <v>113</v>
      </c>
      <c r="F120" s="51">
        <v>27705.599999999999</v>
      </c>
      <c r="G120" s="51">
        <v>0</v>
      </c>
      <c r="H120" s="35">
        <f t="shared" si="58"/>
        <v>27705.599999999999</v>
      </c>
      <c r="I120" s="51">
        <v>3204</v>
      </c>
      <c r="J120" s="51">
        <v>1422</v>
      </c>
      <c r="K120" s="35">
        <f t="shared" si="59"/>
        <v>24501.599999999999</v>
      </c>
    </row>
    <row r="121" spans="1:11" x14ac:dyDescent="0.25">
      <c r="A121" s="36"/>
      <c r="B121" s="48"/>
      <c r="C121" s="43"/>
      <c r="D121" s="49">
        <v>37903</v>
      </c>
      <c r="E121" s="50" t="s">
        <v>114</v>
      </c>
      <c r="F121" s="51">
        <v>340894.4</v>
      </c>
      <c r="G121" s="51">
        <v>0</v>
      </c>
      <c r="H121" s="35">
        <f t="shared" si="58"/>
        <v>340894.4</v>
      </c>
      <c r="I121" s="51">
        <v>0</v>
      </c>
      <c r="J121" s="51">
        <v>0</v>
      </c>
      <c r="K121" s="35">
        <f t="shared" si="59"/>
        <v>340894.4</v>
      </c>
    </row>
    <row r="122" spans="1:11" x14ac:dyDescent="0.25">
      <c r="A122" s="36"/>
      <c r="B122" s="37">
        <v>38000</v>
      </c>
      <c r="C122" s="38" t="s">
        <v>115</v>
      </c>
      <c r="D122" s="39"/>
      <c r="E122" s="40"/>
      <c r="F122" s="41">
        <f t="shared" ref="F122:K122" si="62">SUM(F123)</f>
        <v>54600</v>
      </c>
      <c r="G122" s="41">
        <f t="shared" si="62"/>
        <v>0</v>
      </c>
      <c r="H122" s="41">
        <f t="shared" si="62"/>
        <v>54600</v>
      </c>
      <c r="I122" s="41">
        <f t="shared" si="62"/>
        <v>0</v>
      </c>
      <c r="J122" s="41">
        <f t="shared" si="62"/>
        <v>0</v>
      </c>
      <c r="K122" s="41">
        <f t="shared" si="62"/>
        <v>54600</v>
      </c>
    </row>
    <row r="123" spans="1:11" x14ac:dyDescent="0.25">
      <c r="A123" s="36"/>
      <c r="B123" s="43"/>
      <c r="C123" s="44">
        <v>38500</v>
      </c>
      <c r="D123" s="45" t="s">
        <v>116</v>
      </c>
      <c r="E123" s="46"/>
      <c r="F123" s="47">
        <f t="shared" ref="F123:K123" si="63">SUM(F124:F125)</f>
        <v>54600</v>
      </c>
      <c r="G123" s="47">
        <f t="shared" si="63"/>
        <v>0</v>
      </c>
      <c r="H123" s="47">
        <f t="shared" si="63"/>
        <v>54600</v>
      </c>
      <c r="I123" s="47">
        <f t="shared" si="63"/>
        <v>0</v>
      </c>
      <c r="J123" s="47">
        <f t="shared" si="63"/>
        <v>0</v>
      </c>
      <c r="K123" s="47">
        <f t="shared" si="63"/>
        <v>54600</v>
      </c>
    </row>
    <row r="124" spans="1:11" x14ac:dyDescent="0.25">
      <c r="A124" s="36"/>
      <c r="B124" s="48"/>
      <c r="C124" s="43"/>
      <c r="D124" s="49">
        <v>38501</v>
      </c>
      <c r="E124" s="50" t="s">
        <v>117</v>
      </c>
      <c r="F124" s="51">
        <v>41600</v>
      </c>
      <c r="G124" s="51">
        <v>0</v>
      </c>
      <c r="H124" s="35">
        <f t="shared" si="58"/>
        <v>41600</v>
      </c>
      <c r="I124" s="51">
        <v>0</v>
      </c>
      <c r="J124" s="51">
        <v>0</v>
      </c>
      <c r="K124" s="35">
        <f t="shared" si="59"/>
        <v>41600</v>
      </c>
    </row>
    <row r="125" spans="1:11" x14ac:dyDescent="0.25">
      <c r="A125" s="36"/>
      <c r="B125" s="48"/>
      <c r="C125" s="43"/>
      <c r="D125" s="49">
        <v>38503</v>
      </c>
      <c r="E125" s="50" t="s">
        <v>116</v>
      </c>
      <c r="F125" s="51">
        <v>13000</v>
      </c>
      <c r="G125" s="51">
        <v>0</v>
      </c>
      <c r="H125" s="35">
        <f t="shared" si="58"/>
        <v>13000</v>
      </c>
      <c r="I125" s="51">
        <v>0</v>
      </c>
      <c r="J125" s="51">
        <v>0</v>
      </c>
      <c r="K125" s="35">
        <f t="shared" si="59"/>
        <v>13000</v>
      </c>
    </row>
    <row r="126" spans="1:11" ht="15.75" thickBot="1" x14ac:dyDescent="0.3">
      <c r="A126" s="55"/>
      <c r="B126" s="56"/>
      <c r="C126" s="57"/>
      <c r="D126" s="58"/>
      <c r="E126" s="59"/>
      <c r="F126" s="60"/>
      <c r="G126" s="60"/>
      <c r="H126" s="60"/>
      <c r="I126" s="60"/>
      <c r="J126" s="60"/>
      <c r="K126" s="60"/>
    </row>
    <row r="127" spans="1:11" x14ac:dyDescent="0.25">
      <c r="A127" s="61"/>
      <c r="B127" s="61"/>
      <c r="C127" s="61"/>
      <c r="D127" s="61"/>
      <c r="E127" s="62"/>
      <c r="F127" s="61"/>
      <c r="G127" s="61"/>
      <c r="H127" s="61"/>
      <c r="I127" s="61"/>
      <c r="J127" s="61"/>
      <c r="K127" s="61"/>
    </row>
    <row r="128" spans="1:11" x14ac:dyDescent="0.25">
      <c r="A128" s="61"/>
      <c r="B128" s="61"/>
      <c r="C128" s="61"/>
      <c r="D128" s="61"/>
      <c r="E128" s="62"/>
      <c r="F128" s="61"/>
      <c r="G128" s="61"/>
      <c r="H128" s="61"/>
      <c r="I128" s="61"/>
      <c r="J128" s="61"/>
      <c r="K128" s="61"/>
    </row>
    <row r="129" spans="1:11" x14ac:dyDescent="0.25">
      <c r="A129" s="61"/>
      <c r="B129" s="61"/>
      <c r="C129" s="61"/>
      <c r="D129" s="61"/>
      <c r="E129" s="62"/>
      <c r="F129" s="61"/>
      <c r="G129" s="61"/>
      <c r="H129" s="61"/>
      <c r="I129" s="61"/>
      <c r="J129" s="61"/>
      <c r="K129" s="61"/>
    </row>
    <row r="130" spans="1:11" x14ac:dyDescent="0.25">
      <c r="A130" s="61"/>
      <c r="B130" s="61"/>
      <c r="C130" s="61"/>
      <c r="D130" s="61"/>
      <c r="E130" s="62"/>
      <c r="F130" s="61"/>
      <c r="G130" s="61"/>
      <c r="H130" s="61"/>
      <c r="I130" s="61"/>
      <c r="J130" s="61"/>
      <c r="K130" s="61"/>
    </row>
    <row r="131" spans="1:11" x14ac:dyDescent="0.25">
      <c r="A131" s="61"/>
      <c r="B131" s="61"/>
      <c r="C131" s="61"/>
      <c r="D131" s="61"/>
      <c r="E131" s="62"/>
      <c r="F131" s="61"/>
      <c r="G131" s="61"/>
      <c r="H131" s="61"/>
      <c r="I131" s="61"/>
      <c r="J131" s="61"/>
      <c r="K131" s="61"/>
    </row>
    <row r="132" spans="1:11" x14ac:dyDescent="0.25">
      <c r="A132" s="61"/>
      <c r="B132" s="61"/>
      <c r="C132" s="61"/>
      <c r="D132" s="61"/>
      <c r="E132" s="62"/>
      <c r="F132" s="61"/>
      <c r="G132" s="61"/>
      <c r="H132" s="61"/>
      <c r="I132" s="61"/>
      <c r="J132" s="61"/>
      <c r="K132" s="61"/>
    </row>
    <row r="133" spans="1:11" x14ac:dyDescent="0.25">
      <c r="A133" s="61"/>
      <c r="B133" s="61"/>
      <c r="C133" s="61"/>
      <c r="D133" s="61"/>
      <c r="E133" s="62"/>
      <c r="F133" s="61"/>
      <c r="G133" s="61"/>
      <c r="H133" s="61"/>
      <c r="I133" s="61"/>
      <c r="J133" s="61"/>
      <c r="K133" s="61"/>
    </row>
    <row r="134" spans="1:11" x14ac:dyDescent="0.25">
      <c r="A134" s="61"/>
      <c r="B134" s="61"/>
      <c r="C134" s="61"/>
      <c r="D134" s="61"/>
      <c r="E134" s="62"/>
      <c r="F134" s="61"/>
      <c r="G134" s="61"/>
      <c r="H134" s="61"/>
      <c r="I134" s="61"/>
      <c r="J134" s="61"/>
      <c r="K134" s="61"/>
    </row>
    <row r="135" spans="1:11" x14ac:dyDescent="0.25">
      <c r="A135" s="61"/>
      <c r="B135" s="61"/>
      <c r="C135" s="61"/>
      <c r="D135" s="61"/>
      <c r="E135" s="62"/>
      <c r="F135" s="61"/>
      <c r="G135" s="61"/>
      <c r="H135" s="61"/>
      <c r="I135" s="61"/>
      <c r="J135" s="61"/>
      <c r="K135" s="61"/>
    </row>
    <row r="136" spans="1:11" x14ac:dyDescent="0.25">
      <c r="A136" s="61"/>
      <c r="B136" s="61"/>
      <c r="C136" s="61"/>
      <c r="D136" s="61"/>
      <c r="E136" s="62"/>
      <c r="F136" s="61"/>
      <c r="G136" s="61"/>
      <c r="H136" s="61"/>
      <c r="I136" s="61"/>
      <c r="J136" s="61"/>
      <c r="K136" s="61"/>
    </row>
    <row r="137" spans="1:11" x14ac:dyDescent="0.25">
      <c r="A137" s="61"/>
      <c r="B137" s="61"/>
      <c r="C137" s="61"/>
      <c r="D137" s="61"/>
      <c r="E137" s="62"/>
      <c r="F137" s="61"/>
      <c r="G137" s="61"/>
      <c r="H137" s="61"/>
      <c r="I137" s="61"/>
      <c r="J137" s="61"/>
      <c r="K137" s="61"/>
    </row>
    <row r="138" spans="1:11" x14ac:dyDescent="0.25">
      <c r="A138" s="61"/>
      <c r="B138" s="61"/>
      <c r="C138" s="61"/>
      <c r="D138" s="61"/>
      <c r="E138" s="62"/>
      <c r="F138" s="61"/>
      <c r="G138" s="61"/>
      <c r="H138" s="61"/>
      <c r="I138" s="61"/>
      <c r="J138" s="61"/>
      <c r="K138" s="61"/>
    </row>
    <row r="139" spans="1:11" x14ac:dyDescent="0.25">
      <c r="B139" s="63"/>
    </row>
    <row r="140" spans="1:11" x14ac:dyDescent="0.25">
      <c r="B140" s="63"/>
    </row>
    <row r="141" spans="1:11" x14ac:dyDescent="0.25">
      <c r="B141" s="63"/>
    </row>
    <row r="142" spans="1:11" x14ac:dyDescent="0.25">
      <c r="B142" s="63"/>
    </row>
    <row r="143" spans="1:11" x14ac:dyDescent="0.25">
      <c r="B143" s="63"/>
    </row>
    <row r="144" spans="1:11" x14ac:dyDescent="0.25">
      <c r="B144" s="63"/>
    </row>
    <row r="145" spans="2:2" x14ac:dyDescent="0.25">
      <c r="B145" s="63"/>
    </row>
    <row r="146" spans="2:2" x14ac:dyDescent="0.25">
      <c r="B146" s="63"/>
    </row>
    <row r="147" spans="2:2" x14ac:dyDescent="0.25">
      <c r="B147" s="63"/>
    </row>
    <row r="148" spans="2:2" x14ac:dyDescent="0.25">
      <c r="B148" s="63"/>
    </row>
    <row r="149" spans="2:2" x14ac:dyDescent="0.25">
      <c r="B149" s="63"/>
    </row>
    <row r="150" spans="2:2" x14ac:dyDescent="0.25">
      <c r="B150" s="63"/>
    </row>
    <row r="151" spans="2:2" x14ac:dyDescent="0.25">
      <c r="B151" s="63"/>
    </row>
    <row r="152" spans="2:2" x14ac:dyDescent="0.25">
      <c r="B152" s="63"/>
    </row>
    <row r="153" spans="2:2" x14ac:dyDescent="0.25">
      <c r="B153" s="63"/>
    </row>
    <row r="154" spans="2:2" x14ac:dyDescent="0.25">
      <c r="B154" s="63"/>
    </row>
    <row r="155" spans="2:2" x14ac:dyDescent="0.25">
      <c r="B155" s="63"/>
    </row>
    <row r="156" spans="2:2" x14ac:dyDescent="0.25">
      <c r="B156" s="63"/>
    </row>
    <row r="157" spans="2:2" x14ac:dyDescent="0.25">
      <c r="B157" s="63"/>
    </row>
    <row r="158" spans="2:2" x14ac:dyDescent="0.25">
      <c r="B158" s="63"/>
    </row>
    <row r="159" spans="2:2" x14ac:dyDescent="0.25">
      <c r="B159" s="63"/>
    </row>
    <row r="160" spans="2:2" x14ac:dyDescent="0.25">
      <c r="B160" s="63"/>
    </row>
    <row r="161" spans="2:2" x14ac:dyDescent="0.25">
      <c r="B161" s="63"/>
    </row>
    <row r="162" spans="2:2" x14ac:dyDescent="0.25">
      <c r="B162" s="63"/>
    </row>
    <row r="163" spans="2:2" x14ac:dyDescent="0.25">
      <c r="B163" s="63"/>
    </row>
    <row r="164" spans="2:2" x14ac:dyDescent="0.25">
      <c r="B164" s="63"/>
    </row>
    <row r="165" spans="2:2" x14ac:dyDescent="0.25">
      <c r="B165" s="63"/>
    </row>
    <row r="166" spans="2:2" x14ac:dyDescent="0.25">
      <c r="B166" s="63"/>
    </row>
    <row r="167" spans="2:2" x14ac:dyDescent="0.25">
      <c r="B167" s="63"/>
    </row>
    <row r="168" spans="2:2" x14ac:dyDescent="0.25">
      <c r="B168" s="63"/>
    </row>
    <row r="169" spans="2:2" x14ac:dyDescent="0.25">
      <c r="B169" s="63"/>
    </row>
    <row r="170" spans="2:2" x14ac:dyDescent="0.25">
      <c r="B170" s="63"/>
    </row>
    <row r="171" spans="2:2" x14ac:dyDescent="0.25">
      <c r="B171" s="63"/>
    </row>
    <row r="172" spans="2:2" x14ac:dyDescent="0.25">
      <c r="B172" s="63"/>
    </row>
    <row r="173" spans="2:2" x14ac:dyDescent="0.25">
      <c r="B173" s="63"/>
    </row>
  </sheetData>
  <mergeCells count="9"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35433070866141736" right="0.19685039370078741" top="0.86614173228346458" bottom="0.82677165354330717" header="0.31496062992125984" footer="0.55118110236220474"/>
  <pageSetup scale="64" fitToHeight="0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PDA_ESPECIFICA</vt:lpstr>
      <vt:lpstr>PDA_ESPECIFICA!Área_de_impresión</vt:lpstr>
      <vt:lpstr>PDA_ESPECIFICA!Títulos_a_imprimir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2021-04-29T19:54:55Z</dcterms:created>
  <dcterms:modified xsi:type="dcterms:W3CDTF">2021-04-29T19:55:25Z</dcterms:modified>
</cp:coreProperties>
</file>