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 activeTab="2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FORMATO_6a_GOG!$A$9:$H$181</definedName>
    <definedName name="_xlnm.Print_Titles" localSheetId="0">FORMATO_4!$1:$6</definedName>
    <definedName name="_xlnm.Print_Titles" localSheetId="1">FORMATO_5!$1:$8</definedName>
    <definedName name="_xlnm.Print_Titles" localSheetId="2">FORMATO_6a_GOG!$1:$8</definedName>
  </definedNames>
  <calcPr calcId="145621"/>
</workbook>
</file>

<file path=xl/calcChain.xml><?xml version="1.0" encoding="utf-8"?>
<calcChain xmlns="http://schemas.openxmlformats.org/spreadsheetml/2006/main">
  <c r="G37" i="2" l="1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9" i="2"/>
  <c r="F29" i="2"/>
  <c r="D29" i="2"/>
  <c r="C29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9" i="2"/>
  <c r="F19" i="2"/>
  <c r="D19" i="2"/>
  <c r="C19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G11" i="2"/>
  <c r="F11" i="2"/>
  <c r="D11" i="2"/>
  <c r="C11" i="2"/>
  <c r="I16" i="11" l="1"/>
  <c r="F16" i="11"/>
  <c r="F15" i="11"/>
  <c r="F13" i="11"/>
  <c r="G38" i="2" l="1"/>
  <c r="F38" i="2"/>
  <c r="F28" i="2" l="1"/>
  <c r="F18" i="2"/>
  <c r="G28" i="2"/>
  <c r="G18" i="2"/>
  <c r="F10" i="2"/>
  <c r="G10" i="2"/>
  <c r="D10" i="2"/>
  <c r="H57" i="2" l="1"/>
  <c r="H56" i="2"/>
  <c r="H55" i="2"/>
  <c r="H52" i="2"/>
  <c r="H51" i="2"/>
  <c r="I15" i="11"/>
  <c r="I14" i="11"/>
  <c r="I13" i="11"/>
  <c r="E55" i="2"/>
  <c r="E54" i="2"/>
  <c r="H54" i="2" s="1"/>
  <c r="E53" i="2"/>
  <c r="H53" i="2" s="1"/>
  <c r="E52" i="2"/>
  <c r="E51" i="2"/>
  <c r="E50" i="2"/>
  <c r="H50" i="2" s="1"/>
  <c r="E49" i="2"/>
  <c r="H49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1" i="2"/>
  <c r="E10" i="5"/>
  <c r="C10" i="2"/>
  <c r="H11" i="2" l="1"/>
  <c r="H10" i="2" s="1"/>
  <c r="E10" i="2"/>
  <c r="D43" i="11"/>
  <c r="C11" i="1" s="1"/>
  <c r="F10" i="5"/>
  <c r="C10" i="5"/>
  <c r="B10" i="5"/>
  <c r="D10" i="5" l="1"/>
  <c r="G10" i="5" s="1"/>
  <c r="E68" i="1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5" i="2" l="1"/>
  <c r="G75" i="2"/>
  <c r="F75" i="2"/>
  <c r="E75" i="2"/>
  <c r="D75" i="2"/>
  <c r="H62" i="2"/>
  <c r="G62" i="2"/>
  <c r="F62" i="2"/>
  <c r="E62" i="2"/>
  <c r="D62" i="2"/>
  <c r="C75" i="2"/>
  <c r="C62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1" i="2"/>
  <c r="F58" i="2"/>
  <c r="C28" i="2" l="1"/>
  <c r="H43" i="11"/>
  <c r="E11" i="1" s="1"/>
  <c r="E53" i="1" s="1"/>
  <c r="G73" i="11"/>
  <c r="G76" i="11"/>
  <c r="G78" i="11" s="1"/>
  <c r="E43" i="11"/>
  <c r="F9" i="5"/>
  <c r="F32" i="5" s="1"/>
  <c r="C38" i="2"/>
  <c r="D48" i="2"/>
  <c r="D58" i="2"/>
  <c r="G71" i="2"/>
  <c r="B9" i="5"/>
  <c r="B32" i="5" s="1"/>
  <c r="G58" i="2"/>
  <c r="C71" i="2"/>
  <c r="E9" i="5"/>
  <c r="E32" i="5" s="1"/>
  <c r="C58" i="2"/>
  <c r="D71" i="2"/>
  <c r="D53" i="1"/>
  <c r="C9" i="5"/>
  <c r="C32" i="5" s="1"/>
  <c r="E58" i="2"/>
  <c r="E71" i="2"/>
  <c r="D76" i="11" l="1"/>
  <c r="D78" i="11" s="1"/>
  <c r="C48" i="2"/>
  <c r="D18" i="2"/>
  <c r="D28" i="2"/>
  <c r="H73" i="11"/>
  <c r="H76" i="11"/>
  <c r="H78" i="11" s="1"/>
  <c r="E76" i="11"/>
  <c r="E78" i="11" s="1"/>
  <c r="E73" i="11"/>
  <c r="E28" i="2"/>
  <c r="G48" i="2"/>
  <c r="E48" i="2"/>
  <c r="E18" i="2"/>
  <c r="F43" i="11"/>
  <c r="F48" i="2"/>
  <c r="D9" i="5"/>
  <c r="D32" i="5" s="1"/>
  <c r="D73" i="11"/>
  <c r="I43" i="11"/>
  <c r="D38" i="2"/>
  <c r="C18" i="2"/>
  <c r="C53" i="1"/>
  <c r="F9" i="2" l="1"/>
  <c r="F13" i="4" s="1"/>
  <c r="F11" i="4" s="1"/>
  <c r="F10" i="4" s="1"/>
  <c r="F84" i="4" s="1"/>
  <c r="C9" i="2"/>
  <c r="E38" i="2"/>
  <c r="E9" i="2" s="1"/>
  <c r="E161" i="2" s="1"/>
  <c r="G9" i="2"/>
  <c r="I73" i="11"/>
  <c r="I76" i="11"/>
  <c r="I78" i="11" s="1"/>
  <c r="F73" i="11"/>
  <c r="F76" i="11"/>
  <c r="F78" i="11" s="1"/>
  <c r="H71" i="2"/>
  <c r="G9" i="5"/>
  <c r="G32" i="5" s="1"/>
  <c r="H58" i="2"/>
  <c r="D9" i="2"/>
  <c r="E12" i="3" l="1"/>
  <c r="E10" i="3" s="1"/>
  <c r="E32" i="3" s="1"/>
  <c r="D16" i="1"/>
  <c r="D58" i="1" s="1"/>
  <c r="D62" i="1" s="1"/>
  <c r="D63" i="1" s="1"/>
  <c r="F161" i="2"/>
  <c r="G161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1" i="2"/>
  <c r="D13" i="4"/>
  <c r="D11" i="4" s="1"/>
  <c r="D10" i="4" s="1"/>
  <c r="D84" i="4" s="1"/>
  <c r="C12" i="3"/>
  <c r="C10" i="3" s="1"/>
  <c r="C32" i="3" s="1"/>
  <c r="C161" i="2"/>
  <c r="C16" i="1"/>
  <c r="C58" i="1" s="1"/>
  <c r="C62" i="1" s="1"/>
  <c r="C63" i="1" s="1"/>
  <c r="B12" i="3"/>
  <c r="C13" i="4"/>
  <c r="H38" i="2"/>
  <c r="H28" i="2"/>
  <c r="H48" i="2"/>
  <c r="H18" i="2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  <c r="E13" i="4"/>
  <c r="C11" i="4"/>
  <c r="C10" i="4" s="1"/>
  <c r="C84" i="4" s="1"/>
  <c r="D12" i="3"/>
  <c r="B10" i="3"/>
  <c r="B32" i="3" s="1"/>
  <c r="H9" i="2"/>
  <c r="H161" i="2" s="1"/>
  <c r="H13" i="4" l="1"/>
  <c r="H11" i="4" s="1"/>
  <c r="H10" i="4" s="1"/>
  <c r="H84" i="4" s="1"/>
  <c r="E11" i="4"/>
  <c r="E10" i="4" s="1"/>
  <c r="E84" i="4" s="1"/>
  <c r="G12" i="3"/>
  <c r="G10" i="3" s="1"/>
  <c r="G32" i="3" s="1"/>
  <c r="D10" i="3"/>
  <c r="D32" i="3" s="1"/>
</calcChain>
</file>

<file path=xl/sharedStrings.xml><?xml version="1.0" encoding="utf-8"?>
<sst xmlns="http://schemas.openxmlformats.org/spreadsheetml/2006/main" count="459" uniqueCount="267">
  <si>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</si>
  <si>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</si>
  <si>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</si>
  <si>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</si>
  <si>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</si>
  <si>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</si>
  <si>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</si>
  <si>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</si>
  <si>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</si>
  <si>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</si>
  <si>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</si>
  <si>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</si>
  <si>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</si>
  <si>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</si>
  <si>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</si>
  <si>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</si>
  <si>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</si>
  <si>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</si>
  <si>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</si>
  <si>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</si>
  <si>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</si>
  <si>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</si>
  <si>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</si>
  <si>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</si>
  <si>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</si>
  <si>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</si>
  <si>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</si>
  <si>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</si>
  <si>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</si>
  <si>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</si>
  <si>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</si>
  <si>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</si>
  <si>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</si>
  <si>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</si>
  <si>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</si>
  <si>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</si>
  <si>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</si>
  <si>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</si>
  <si>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</si>
  <si>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</si>
  <si>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</si>
  <si>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</si>
  <si>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</si>
  <si>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</si>
  <si>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</si>
  <si>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</si>
  <si>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</si>
  <si>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</si>
  <si>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</si>
  <si>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</si>
  <si>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</si>
  <si>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</si>
  <si>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</si>
  <si>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</si>
  <si>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</si>
  <si>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</si>
  <si>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</si>
  <si>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</si>
  <si>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</si>
  <si>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</si>
  <si>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</si>
  <si>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</si>
  <si>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</si>
  <si>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</si>
  <si>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</si>
  <si>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</si>
  <si>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</si>
  <si>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</si>
  <si>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</si>
  <si>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</si>
  <si>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</si>
  <si>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</si>
  <si>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</si>
  <si>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</si>
  <si>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</si>
  <si>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</si>
  <si>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</si>
  <si>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</si>
  <si>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</si>
  <si>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</si>
  <si>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</si>
  <si>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</si>
  <si>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</si>
  <si>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</si>
  <si>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</si>
  <si>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</si>
  <si>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</si>
  <si>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</si>
  <si>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</si>
  <si>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</si>
  <si>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</si>
  <si>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</si>
  <si>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</si>
  <si>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</si>
  <si>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</si>
  <si>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</si>
  <si>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</si>
  <si>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</si>
  <si>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</si>
  <si>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</si>
  <si>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</si>
  <si>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</si>
  <si>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</si>
  <si>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</si>
  <si>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</si>
  <si>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</si>
  <si>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</si>
  <si>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</si>
  <si>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</si>
  <si>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</si>
  <si>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</si>
  <si>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</si>
  <si>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</si>
  <si>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</si>
  <si>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</si>
  <si>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</si>
  <si>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</si>
  <si>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</si>
  <si>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</si>
  <si>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</si>
  <si>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</si>
  <si>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</si>
  <si>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</si>
  <si>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</si>
  <si>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</si>
  <si>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</si>
  <si>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</si>
  <si>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</si>
  <si>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</si>
  <si>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</si>
  <si>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</si>
  <si>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</si>
  <si>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</si>
  <si>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</si>
  <si>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</si>
  <si>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</si>
  <si>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</si>
  <si>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</si>
  <si>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</si>
  <si>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</si>
  <si>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</si>
  <si>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</si>
  <si>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</si>
  <si>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</si>
  <si>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</si>
  <si>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</si>
  <si>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</si>
  <si>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</si>
  <si>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</si>
  <si>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</si>
  <si>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</si>
  <si>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</si>
  <si>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</si>
  <si>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</si>
  <si>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</si>
  <si>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</si>
  <si>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</si>
  <si>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</si>
  <si>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</si>
  <si>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</si>
  <si>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</si>
  <si>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</si>
  <si>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</si>
  <si>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</si>
  <si>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</si>
  <si>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</si>
  <si>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</si>
  <si>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</si>
  <si>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</si>
  <si>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</si>
  <si>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</si>
  <si>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</si>
  <si>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</si>
  <si>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</si>
  <si>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</si>
  <si>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</si>
  <si>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</si>
  <si>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</si>
  <si>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</si>
  <si>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</si>
  <si>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</si>
  <si>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</si>
  <si>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</si>
  <si>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</si>
  <si>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</si>
  <si>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</si>
  <si>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</si>
  <si>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</si>
  <si>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</si>
  <si>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</si>
  <si>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</si>
  <si>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</si>
  <si>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</si>
  <si>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</si>
  <si>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</si>
  <si>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</si>
  <si>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</si>
  <si>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</si>
  <si>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</si>
  <si>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</si>
  <si>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</si>
  <si>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</si>
  <si>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</si>
  <si>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</si>
  <si>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</si>
  <si>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</si>
  <si>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</si>
  <si>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</si>
  <si>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</si>
  <si>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</si>
  <si>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</si>
  <si>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</si>
  <si>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</si>
  <si>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</si>
  <si>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</si>
  <si>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</si>
  <si>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</si>
  <si>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</si>
  <si>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</si>
  <si>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</si>
  <si>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</si>
  <si>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</si>
  <si>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</si>
  <si>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</si>
  <si>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</si>
  <si>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</si>
  <si>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</si>
  <si>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</si>
  <si>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</si>
  <si>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</si>
  <si>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</si>
  <si>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</si>
  <si>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</si>
  <si>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</si>
  <si>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</si>
  <si>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</si>
  <si>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</si>
  <si>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</si>
  <si>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</si>
  <si>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</si>
  <si>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</si>
  <si>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</si>
  <si>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</si>
  <si>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</si>
  <si>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</si>
  <si>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</si>
  <si>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</si>
  <si>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</si>
  <si>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</si>
  <si>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</si>
  <si>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</si>
  <si>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</si>
  <si>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</si>
  <si>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</si>
  <si>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</si>
  <si>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</si>
  <si>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</si>
  <si>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</si>
  <si>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</si>
  <si>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</si>
  <si>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</si>
  <si>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</si>
  <si>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</si>
  <si>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</si>
  <si>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junio de  2019</t>
  </si>
  <si>
    <t>Del 1 de enero al 30 de junio de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</si>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</sst>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174</xdr:row>
      <xdr:rowOff>114300</xdr:rowOff>
    </xdr:from>
    <xdr:to>
      <xdr:col>2</xdr:col>
      <xdr:colOff>390525</xdr:colOff>
      <xdr:row>181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174</xdr:row>
      <xdr:rowOff>123825</xdr:rowOff>
    </xdr:from>
    <xdr:to>
      <xdr:col>7</xdr:col>
      <xdr:colOff>771525</xdr:colOff>
      <xdr:row>181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19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5467608.29</v>
          </cell>
          <cell r="E10">
            <v>0</v>
          </cell>
          <cell r="G10">
            <v>2534298.34</v>
          </cell>
          <cell r="H10">
            <v>2534298.34</v>
          </cell>
        </row>
        <row r="11">
          <cell r="D11">
            <v>290238.48</v>
          </cell>
          <cell r="E11"/>
          <cell r="G11"/>
          <cell r="H11"/>
        </row>
        <row r="12">
          <cell r="D12">
            <v>8230492.5599999996</v>
          </cell>
          <cell r="E12">
            <v>0</v>
          </cell>
          <cell r="G12">
            <v>2941386.83</v>
          </cell>
          <cell r="H12">
            <v>2941386.83</v>
          </cell>
        </row>
        <row r="13">
          <cell r="D13">
            <v>1609390.79</v>
          </cell>
          <cell r="E13">
            <v>0</v>
          </cell>
          <cell r="G13">
            <v>774687.5</v>
          </cell>
          <cell r="H13">
            <v>418415.37</v>
          </cell>
        </row>
        <row r="14">
          <cell r="D14">
            <v>3059390.73</v>
          </cell>
          <cell r="E14">
            <v>0</v>
          </cell>
          <cell r="G14">
            <v>1235193.95</v>
          </cell>
          <cell r="H14">
            <v>1235193.95</v>
          </cell>
        </row>
        <row r="15">
          <cell r="D15">
            <v>376882.09</v>
          </cell>
          <cell r="E15"/>
          <cell r="G15"/>
          <cell r="H15"/>
        </row>
        <row r="16">
          <cell r="D16">
            <v>17884616.780000001</v>
          </cell>
          <cell r="E16">
            <v>0</v>
          </cell>
          <cell r="G16">
            <v>4253797.45</v>
          </cell>
          <cell r="H16">
            <v>4253797.45</v>
          </cell>
        </row>
        <row r="18">
          <cell r="D18">
            <v>73021.439999999988</v>
          </cell>
          <cell r="E18">
            <v>0</v>
          </cell>
          <cell r="G18">
            <v>19145.36</v>
          </cell>
          <cell r="H18">
            <v>19145.36</v>
          </cell>
        </row>
        <row r="19">
          <cell r="D19">
            <v>188406.59999999998</v>
          </cell>
          <cell r="E19">
            <v>0</v>
          </cell>
          <cell r="G19">
            <v>6107.63</v>
          </cell>
          <cell r="H19">
            <v>2765.69</v>
          </cell>
        </row>
        <row r="20">
          <cell r="D20"/>
          <cell r="E20"/>
          <cell r="G20"/>
          <cell r="H20"/>
        </row>
        <row r="21">
          <cell r="D21">
            <v>8599.92</v>
          </cell>
          <cell r="E21">
            <v>0</v>
          </cell>
          <cell r="G21">
            <v>0</v>
          </cell>
          <cell r="H21">
            <v>0</v>
          </cell>
        </row>
        <row r="22">
          <cell r="D22"/>
          <cell r="E22">
            <v>0</v>
          </cell>
          <cell r="G22">
            <v>0</v>
          </cell>
          <cell r="H22">
            <v>0</v>
          </cell>
        </row>
        <row r="23">
          <cell r="D23">
            <v>76100.52</v>
          </cell>
          <cell r="E23">
            <v>0</v>
          </cell>
          <cell r="G23">
            <v>0</v>
          </cell>
          <cell r="H23">
            <v>0</v>
          </cell>
        </row>
        <row r="24">
          <cell r="D24"/>
          <cell r="E24"/>
          <cell r="G24"/>
          <cell r="H24"/>
        </row>
        <row r="25">
          <cell r="D25"/>
          <cell r="E25"/>
          <cell r="G25"/>
          <cell r="H25"/>
        </row>
        <row r="26">
          <cell r="D26">
            <v>7976.43</v>
          </cell>
          <cell r="E26">
            <v>0</v>
          </cell>
          <cell r="G26">
            <v>0</v>
          </cell>
          <cell r="H26">
            <v>0</v>
          </cell>
        </row>
        <row r="28">
          <cell r="D28">
            <v>575662.32000000007</v>
          </cell>
          <cell r="E28">
            <v>0</v>
          </cell>
          <cell r="G28">
            <v>39689</v>
          </cell>
          <cell r="H28">
            <v>39689</v>
          </cell>
        </row>
        <row r="29">
          <cell r="D29">
            <v>2472820.08</v>
          </cell>
          <cell r="E29">
            <v>0</v>
          </cell>
          <cell r="G29">
            <v>547163.62</v>
          </cell>
          <cell r="H29">
            <v>547163.62</v>
          </cell>
        </row>
        <row r="30">
          <cell r="D30">
            <v>931074.48</v>
          </cell>
          <cell r="E30">
            <v>0</v>
          </cell>
          <cell r="G30">
            <v>18860</v>
          </cell>
          <cell r="H30">
            <v>18860</v>
          </cell>
        </row>
        <row r="31">
          <cell r="D31">
            <v>983052</v>
          </cell>
          <cell r="E31">
            <v>0</v>
          </cell>
          <cell r="G31">
            <v>387243.31</v>
          </cell>
          <cell r="H31">
            <v>387243.31</v>
          </cell>
        </row>
        <row r="32">
          <cell r="D32">
            <v>183213.24000000002</v>
          </cell>
          <cell r="E32">
            <v>0</v>
          </cell>
          <cell r="G32">
            <v>331.76</v>
          </cell>
          <cell r="H32">
            <v>331.76</v>
          </cell>
        </row>
        <row r="33">
          <cell r="D33"/>
          <cell r="E33"/>
          <cell r="G33"/>
          <cell r="H33"/>
        </row>
        <row r="34">
          <cell r="D34">
            <v>351109.44</v>
          </cell>
          <cell r="E34">
            <v>0</v>
          </cell>
          <cell r="G34">
            <v>64928.479999999996</v>
          </cell>
          <cell r="H34">
            <v>64928.479999999996</v>
          </cell>
        </row>
        <row r="35">
          <cell r="D35">
            <v>35155.68</v>
          </cell>
          <cell r="E35">
            <v>0</v>
          </cell>
          <cell r="G35">
            <v>0</v>
          </cell>
          <cell r="H35">
            <v>0</v>
          </cell>
        </row>
        <row r="36">
          <cell r="D36"/>
          <cell r="E36"/>
          <cell r="G36"/>
          <cell r="H36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B18" sqref="B18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0" t="s">
        <v>259</v>
      </c>
      <c r="B2" s="111"/>
      <c r="C2" s="111"/>
      <c r="D2" s="111"/>
      <c r="E2" s="111"/>
    </row>
    <row r="3" spans="1:5" x14ac:dyDescent="0.2">
      <c r="A3" s="110" t="s">
        <v>0</v>
      </c>
      <c r="B3" s="111"/>
      <c r="C3" s="111"/>
      <c r="D3" s="111"/>
      <c r="E3" s="111"/>
    </row>
    <row r="4" spans="1:5" x14ac:dyDescent="0.2">
      <c r="A4" s="110" t="s">
        <v>264</v>
      </c>
      <c r="B4" s="111"/>
      <c r="C4" s="111"/>
      <c r="D4" s="111"/>
      <c r="E4" s="111"/>
    </row>
    <row r="5" spans="1:5" x14ac:dyDescent="0.2">
      <c r="A5" s="110" t="s">
        <v>1</v>
      </c>
      <c r="B5" s="111"/>
      <c r="C5" s="111"/>
      <c r="D5" s="111"/>
      <c r="E5" s="111"/>
    </row>
    <row r="6" spans="1:5" ht="12.75" thickBot="1" x14ac:dyDescent="0.25">
      <c r="A6" s="5"/>
    </row>
    <row r="7" spans="1:5" x14ac:dyDescent="0.2">
      <c r="A7" s="98" t="s">
        <v>2</v>
      </c>
      <c r="B7" s="99"/>
      <c r="C7" s="6" t="s">
        <v>3</v>
      </c>
      <c r="D7" s="102" t="s">
        <v>5</v>
      </c>
      <c r="E7" s="6" t="s">
        <v>6</v>
      </c>
    </row>
    <row r="8" spans="1:5" ht="12.75" thickBot="1" x14ac:dyDescent="0.25">
      <c r="A8" s="100"/>
      <c r="B8" s="101"/>
      <c r="C8" s="7" t="s">
        <v>4</v>
      </c>
      <c r="D8" s="103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45470400</v>
      </c>
      <c r="D10" s="27">
        <f t="shared" ref="D10:E10" si="0">D11+D12+D13</f>
        <v>28687626.23</v>
      </c>
      <c r="E10" s="27">
        <f t="shared" si="0"/>
        <v>28687626.23</v>
      </c>
    </row>
    <row r="11" spans="1:5" x14ac:dyDescent="0.2">
      <c r="A11" s="8"/>
      <c r="B11" s="11" t="s">
        <v>9</v>
      </c>
      <c r="C11" s="27">
        <f>SUM(FORMATO_5!D43)</f>
        <v>45470400</v>
      </c>
      <c r="D11" s="27">
        <f>SUM(FORMATO_5!G43)</f>
        <v>28687626.23</v>
      </c>
      <c r="E11" s="27">
        <f>SUM(FORMATO_5!H43)</f>
        <v>28687626.23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42804811.869999997</v>
      </c>
      <c r="D15" s="27">
        <f t="shared" ref="D15:E15" si="1">D16+D17</f>
        <v>12822833.23</v>
      </c>
      <c r="E15" s="27">
        <f t="shared" si="1"/>
        <v>12463219.160000002</v>
      </c>
    </row>
    <row r="16" spans="1:5" x14ac:dyDescent="0.2">
      <c r="A16" s="8"/>
      <c r="B16" s="11" t="s">
        <v>12</v>
      </c>
      <c r="C16" s="27">
        <f>SUM(FORMATO_6a_GOG!C9)</f>
        <v>42804811.869999997</v>
      </c>
      <c r="D16" s="27">
        <f>SUM(FORMATO_6a_GOG!F9)</f>
        <v>12822833.23</v>
      </c>
      <c r="E16" s="27">
        <f>SUM(FORMATO_6a_GOG!G9)</f>
        <v>12463219.160000002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2665588.1300000027</v>
      </c>
      <c r="D23" s="27">
        <f t="shared" ref="D23:E23" si="3">D10-D15+D19</f>
        <v>15864793</v>
      </c>
      <c r="E23" s="27">
        <f t="shared" si="3"/>
        <v>16224407.069999998</v>
      </c>
    </row>
    <row r="24" spans="1:5" x14ac:dyDescent="0.2">
      <c r="A24" s="8"/>
      <c r="B24" s="10" t="s">
        <v>18</v>
      </c>
      <c r="C24" s="27">
        <f>C23-C13</f>
        <v>2665588.1300000027</v>
      </c>
      <c r="D24" s="27">
        <f t="shared" ref="D24:E24" si="4">D23-D13</f>
        <v>15864793</v>
      </c>
      <c r="E24" s="27">
        <f t="shared" si="4"/>
        <v>16224407.069999998</v>
      </c>
    </row>
    <row r="25" spans="1:5" ht="24" x14ac:dyDescent="0.2">
      <c r="A25" s="8"/>
      <c r="B25" s="10" t="s">
        <v>19</v>
      </c>
      <c r="C25" s="27">
        <f>C24-C19</f>
        <v>2665588.1300000027</v>
      </c>
      <c r="D25" s="27">
        <f t="shared" ref="D25:E25" si="5">D24-D19</f>
        <v>15864793</v>
      </c>
      <c r="E25" s="27">
        <f t="shared" si="5"/>
        <v>16224407.069999998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4" t="s">
        <v>20</v>
      </c>
      <c r="B28" s="105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98" t="s">
        <v>20</v>
      </c>
      <c r="B37" s="99"/>
      <c r="C37" s="106" t="s">
        <v>27</v>
      </c>
      <c r="D37" s="106" t="s">
        <v>5</v>
      </c>
      <c r="E37" s="17" t="s">
        <v>6</v>
      </c>
    </row>
    <row r="38" spans="1:5" ht="12.75" thickBot="1" x14ac:dyDescent="0.25">
      <c r="A38" s="100"/>
      <c r="B38" s="101"/>
      <c r="C38" s="107"/>
      <c r="D38" s="107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4"/>
      <c r="B47" s="116" t="s">
        <v>34</v>
      </c>
      <c r="C47" s="108"/>
      <c r="D47" s="108"/>
      <c r="E47" s="108"/>
    </row>
    <row r="48" spans="1:5" ht="12.75" thickBot="1" x14ac:dyDescent="0.25">
      <c r="A48" s="115"/>
      <c r="B48" s="117"/>
      <c r="C48" s="109"/>
      <c r="D48" s="109"/>
      <c r="E48" s="109"/>
    </row>
    <row r="49" spans="1:5" ht="12.75" thickBot="1" x14ac:dyDescent="0.25">
      <c r="A49" s="5"/>
    </row>
    <row r="50" spans="1:5" x14ac:dyDescent="0.2">
      <c r="A50" s="98" t="s">
        <v>20</v>
      </c>
      <c r="B50" s="99"/>
      <c r="C50" s="17" t="s">
        <v>3</v>
      </c>
      <c r="D50" s="106" t="s">
        <v>5</v>
      </c>
      <c r="E50" s="17" t="s">
        <v>6</v>
      </c>
    </row>
    <row r="51" spans="1:5" ht="12.75" thickBot="1" x14ac:dyDescent="0.25">
      <c r="A51" s="100"/>
      <c r="B51" s="101"/>
      <c r="C51" s="18" t="s">
        <v>21</v>
      </c>
      <c r="D51" s="107"/>
      <c r="E51" s="18" t="s">
        <v>22</v>
      </c>
    </row>
    <row r="52" spans="1:5" x14ac:dyDescent="0.2">
      <c r="A52" s="112"/>
      <c r="B52" s="113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45470400</v>
      </c>
      <c r="D53" s="29">
        <f t="shared" ref="D53:E53" si="6">D11</f>
        <v>28687626.23</v>
      </c>
      <c r="E53" s="29">
        <f t="shared" si="6"/>
        <v>28687626.23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42804811.869999997</v>
      </c>
      <c r="D58" s="29">
        <f t="shared" ref="D58:E58" si="10">SUM(D16)</f>
        <v>12822833.23</v>
      </c>
      <c r="E58" s="29">
        <f t="shared" si="10"/>
        <v>12463219.160000002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2665588.1300000027</v>
      </c>
      <c r="D62" s="31">
        <f t="shared" ref="D62:E62" si="12">D53+D54-D58+D60</f>
        <v>15864793</v>
      </c>
      <c r="E62" s="31">
        <f t="shared" si="12"/>
        <v>16224407.069999998</v>
      </c>
    </row>
    <row r="63" spans="1:5" x14ac:dyDescent="0.2">
      <c r="A63" s="21"/>
      <c r="B63" s="22" t="s">
        <v>38</v>
      </c>
      <c r="C63" s="31">
        <f>C62-C54</f>
        <v>2665588.1300000027</v>
      </c>
      <c r="D63" s="31">
        <f t="shared" ref="D63:E63" si="13">D62-D54</f>
        <v>15864793</v>
      </c>
      <c r="E63" s="31">
        <f t="shared" si="13"/>
        <v>16224407.069999998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98" t="s">
        <v>20</v>
      </c>
      <c r="B66" s="99"/>
      <c r="C66" s="106" t="s">
        <v>27</v>
      </c>
      <c r="D66" s="106" t="s">
        <v>5</v>
      </c>
      <c r="E66" s="17" t="s">
        <v>6</v>
      </c>
    </row>
    <row r="67" spans="1:5" ht="12.75" thickBot="1" x14ac:dyDescent="0.25">
      <c r="A67" s="100"/>
      <c r="B67" s="101"/>
      <c r="C67" s="107"/>
      <c r="D67" s="107"/>
      <c r="E67" s="18" t="s">
        <v>22</v>
      </c>
    </row>
    <row r="68" spans="1:5" x14ac:dyDescent="0.2">
      <c r="A68" s="112"/>
      <c r="B68" s="113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4"/>
      <c r="B79" s="116" t="s">
        <v>42</v>
      </c>
      <c r="C79" s="108"/>
      <c r="D79" s="108"/>
      <c r="E79" s="108"/>
    </row>
    <row r="80" spans="1:5" ht="12.75" thickBot="1" x14ac:dyDescent="0.25">
      <c r="A80" s="115"/>
      <c r="B80" s="117"/>
      <c r="C80" s="109"/>
      <c r="D80" s="109"/>
      <c r="E80" s="109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H16" sqref="H16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39" t="s">
        <v>259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142" t="s">
        <v>193</v>
      </c>
      <c r="B2" s="143"/>
      <c r="C2" s="143"/>
      <c r="D2" s="143"/>
      <c r="E2" s="143"/>
      <c r="F2" s="143"/>
      <c r="G2" s="143"/>
      <c r="H2" s="143"/>
      <c r="I2" s="144"/>
    </row>
    <row r="3" spans="1:9" x14ac:dyDescent="0.25">
      <c r="A3" s="142" t="s">
        <v>265</v>
      </c>
      <c r="B3" s="143"/>
      <c r="C3" s="143"/>
      <c r="D3" s="143"/>
      <c r="E3" s="143"/>
      <c r="F3" s="143"/>
      <c r="G3" s="143"/>
      <c r="H3" s="143"/>
      <c r="I3" s="144"/>
    </row>
    <row r="4" spans="1:9" ht="15.75" thickBot="1" x14ac:dyDescent="0.3">
      <c r="A4" s="145" t="s">
        <v>1</v>
      </c>
      <c r="B4" s="146"/>
      <c r="C4" s="146"/>
      <c r="D4" s="146"/>
      <c r="E4" s="146"/>
      <c r="F4" s="146"/>
      <c r="G4" s="146"/>
      <c r="H4" s="146"/>
      <c r="I4" s="147"/>
    </row>
    <row r="5" spans="1:9" ht="15.75" thickBot="1" x14ac:dyDescent="0.3">
      <c r="A5" s="139"/>
      <c r="B5" s="140"/>
      <c r="C5" s="141"/>
      <c r="D5" s="148" t="s">
        <v>191</v>
      </c>
      <c r="E5" s="149"/>
      <c r="F5" s="149"/>
      <c r="G5" s="149"/>
      <c r="H5" s="150"/>
      <c r="I5" s="133" t="s">
        <v>194</v>
      </c>
    </row>
    <row r="6" spans="1:9" x14ac:dyDescent="0.25">
      <c r="A6" s="142" t="s">
        <v>20</v>
      </c>
      <c r="B6" s="143"/>
      <c r="C6" s="144"/>
      <c r="D6" s="133" t="s">
        <v>196</v>
      </c>
      <c r="E6" s="131" t="s">
        <v>126</v>
      </c>
      <c r="F6" s="133" t="s">
        <v>127</v>
      </c>
      <c r="G6" s="133" t="s">
        <v>5</v>
      </c>
      <c r="H6" s="133" t="s">
        <v>192</v>
      </c>
      <c r="I6" s="151"/>
    </row>
    <row r="7" spans="1:9" ht="15.75" thickBot="1" x14ac:dyDescent="0.3">
      <c r="A7" s="145" t="s">
        <v>195</v>
      </c>
      <c r="B7" s="146"/>
      <c r="C7" s="147"/>
      <c r="D7" s="134"/>
      <c r="E7" s="132"/>
      <c r="F7" s="134"/>
      <c r="G7" s="134"/>
      <c r="H7" s="134"/>
      <c r="I7" s="134"/>
    </row>
    <row r="8" spans="1:9" x14ac:dyDescent="0.25">
      <c r="A8" s="135"/>
      <c r="B8" s="136"/>
      <c r="C8" s="137"/>
      <c r="D8" s="60"/>
      <c r="E8" s="60"/>
      <c r="F8" s="60"/>
      <c r="G8" s="60"/>
      <c r="H8" s="60"/>
      <c r="I8" s="60"/>
    </row>
    <row r="9" spans="1:9" x14ac:dyDescent="0.25">
      <c r="A9" s="120" t="s">
        <v>197</v>
      </c>
      <c r="B9" s="121"/>
      <c r="C9" s="138"/>
      <c r="D9" s="60"/>
      <c r="E9" s="60"/>
      <c r="F9" s="60"/>
      <c r="G9" s="60"/>
      <c r="H9" s="60"/>
      <c r="I9" s="60"/>
    </row>
    <row r="10" spans="1:9" x14ac:dyDescent="0.25">
      <c r="A10" s="61"/>
      <c r="B10" s="125" t="s">
        <v>198</v>
      </c>
      <c r="C10" s="126"/>
      <c r="D10" s="60"/>
      <c r="E10" s="60"/>
      <c r="F10" s="60"/>
      <c r="G10" s="60"/>
      <c r="H10" s="60"/>
      <c r="I10" s="60"/>
    </row>
    <row r="11" spans="1:9" x14ac:dyDescent="0.25">
      <c r="A11" s="61"/>
      <c r="B11" s="125" t="s">
        <v>199</v>
      </c>
      <c r="C11" s="126"/>
      <c r="D11" s="60"/>
      <c r="E11" s="60"/>
      <c r="F11" s="60"/>
      <c r="G11" s="60"/>
      <c r="H11" s="60"/>
      <c r="I11" s="60"/>
    </row>
    <row r="12" spans="1:9" x14ac:dyDescent="0.25">
      <c r="A12" s="61"/>
      <c r="B12" s="125" t="s">
        <v>200</v>
      </c>
      <c r="C12" s="126"/>
      <c r="D12" s="60"/>
      <c r="E12" s="60"/>
      <c r="F12" s="60"/>
      <c r="G12" s="60"/>
      <c r="H12" s="60"/>
      <c r="I12" s="60"/>
    </row>
    <row r="13" spans="1:9" x14ac:dyDescent="0.25">
      <c r="A13" s="61"/>
      <c r="B13" s="125" t="s">
        <v>201</v>
      </c>
      <c r="C13" s="126"/>
      <c r="D13" s="82">
        <v>2635000</v>
      </c>
      <c r="E13" s="82"/>
      <c r="F13" s="82">
        <f>D13+E13</f>
        <v>2635000</v>
      </c>
      <c r="G13" s="82">
        <v>0</v>
      </c>
      <c r="H13" s="82">
        <v>0</v>
      </c>
      <c r="I13" s="82">
        <f>H13-D13</f>
        <v>-2635000</v>
      </c>
    </row>
    <row r="14" spans="1:9" x14ac:dyDescent="0.25">
      <c r="A14" s="61"/>
      <c r="B14" s="125" t="s">
        <v>202</v>
      </c>
      <c r="C14" s="126"/>
      <c r="D14" s="82"/>
      <c r="E14" s="82"/>
      <c r="F14" s="82"/>
      <c r="G14" s="82"/>
      <c r="H14" s="82"/>
      <c r="I14" s="82">
        <f>H14-D14</f>
        <v>0</v>
      </c>
    </row>
    <row r="15" spans="1:9" x14ac:dyDescent="0.25">
      <c r="A15" s="61"/>
      <c r="B15" s="125" t="s">
        <v>203</v>
      </c>
      <c r="C15" s="126"/>
      <c r="D15" s="82">
        <v>10579400</v>
      </c>
      <c r="E15" s="82"/>
      <c r="F15" s="82">
        <f>D15+E15</f>
        <v>10579400</v>
      </c>
      <c r="G15" s="82">
        <v>6754809.21</v>
      </c>
      <c r="H15" s="82">
        <v>6754809.21</v>
      </c>
      <c r="I15" s="82">
        <f>H15-D15</f>
        <v>-3824590.79</v>
      </c>
    </row>
    <row r="16" spans="1:9" x14ac:dyDescent="0.25">
      <c r="A16" s="61"/>
      <c r="B16" s="125" t="s">
        <v>204</v>
      </c>
      <c r="C16" s="126"/>
      <c r="D16" s="82">
        <v>32256000</v>
      </c>
      <c r="E16" s="83"/>
      <c r="F16" s="82">
        <f>D16+E16</f>
        <v>32256000</v>
      </c>
      <c r="G16" s="82">
        <v>21932817.02</v>
      </c>
      <c r="H16" s="82">
        <v>21932817.02</v>
      </c>
      <c r="I16" s="82">
        <f>H16-D16</f>
        <v>-10323182.98</v>
      </c>
    </row>
    <row r="17" spans="1:9" x14ac:dyDescent="0.25">
      <c r="A17" s="130"/>
      <c r="B17" s="125" t="s">
        <v>205</v>
      </c>
      <c r="C17" s="126"/>
      <c r="D17" s="129">
        <f>SUM(D19:D29)</f>
        <v>0</v>
      </c>
      <c r="E17" s="129">
        <f t="shared" ref="E17:I17" si="0">SUM(E19:E29)</f>
        <v>0</v>
      </c>
      <c r="F17" s="129">
        <f t="shared" si="0"/>
        <v>0</v>
      </c>
      <c r="G17" s="129">
        <f t="shared" si="0"/>
        <v>0</v>
      </c>
      <c r="H17" s="129">
        <f t="shared" si="0"/>
        <v>0</v>
      </c>
      <c r="I17" s="129">
        <f t="shared" si="0"/>
        <v>0</v>
      </c>
    </row>
    <row r="18" spans="1:9" x14ac:dyDescent="0.25">
      <c r="A18" s="130"/>
      <c r="B18" s="125" t="s">
        <v>206</v>
      </c>
      <c r="C18" s="126"/>
      <c r="D18" s="129"/>
      <c r="E18" s="129"/>
      <c r="F18" s="129"/>
      <c r="G18" s="129"/>
      <c r="H18" s="129"/>
      <c r="I18" s="129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5" t="s">
        <v>218</v>
      </c>
      <c r="C30" s="126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5" t="s">
        <v>261</v>
      </c>
      <c r="C36" s="126"/>
      <c r="D36" s="82"/>
      <c r="E36" s="82"/>
      <c r="F36" s="82"/>
      <c r="G36" s="82"/>
      <c r="H36" s="82"/>
      <c r="I36" s="82"/>
    </row>
    <row r="37" spans="1:9" x14ac:dyDescent="0.25">
      <c r="A37" s="61"/>
      <c r="B37" s="125" t="s">
        <v>224</v>
      </c>
      <c r="C37" s="126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5" t="s">
        <v>226</v>
      </c>
      <c r="C39" s="126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0" t="s">
        <v>229</v>
      </c>
      <c r="B43" s="121"/>
      <c r="C43" s="122"/>
      <c r="D43" s="128">
        <f>D10+D11+D12+D13+D14+D15+D16+D17+D30+D36+D37+D39</f>
        <v>45470400</v>
      </c>
      <c r="E43" s="128">
        <f t="shared" ref="E43:I43" si="4">E10+E11+E12+E13+E14+E15+E16+E17+E30+E36+E37+E39</f>
        <v>0</v>
      </c>
      <c r="F43" s="128">
        <f t="shared" si="4"/>
        <v>45470400</v>
      </c>
      <c r="G43" s="128">
        <f t="shared" si="4"/>
        <v>28687626.23</v>
      </c>
      <c r="H43" s="128">
        <f t="shared" si="4"/>
        <v>28687626.23</v>
      </c>
      <c r="I43" s="128">
        <f t="shared" si="4"/>
        <v>-16782773.77</v>
      </c>
    </row>
    <row r="44" spans="1:9" x14ac:dyDescent="0.25">
      <c r="A44" s="120" t="s">
        <v>230</v>
      </c>
      <c r="B44" s="121"/>
      <c r="C44" s="122"/>
      <c r="D44" s="128"/>
      <c r="E44" s="128"/>
      <c r="F44" s="128"/>
      <c r="G44" s="128"/>
      <c r="H44" s="128"/>
      <c r="I44" s="128"/>
    </row>
    <row r="45" spans="1:9" x14ac:dyDescent="0.25">
      <c r="A45" s="120" t="s">
        <v>231</v>
      </c>
      <c r="B45" s="121"/>
      <c r="C45" s="122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0" t="s">
        <v>232</v>
      </c>
      <c r="B47" s="121"/>
      <c r="C47" s="122"/>
      <c r="D47" s="83"/>
      <c r="E47" s="83"/>
      <c r="F47" s="83"/>
      <c r="G47" s="83"/>
      <c r="H47" s="83"/>
      <c r="I47" s="83"/>
    </row>
    <row r="48" spans="1:9" x14ac:dyDescent="0.25">
      <c r="A48" s="61"/>
      <c r="B48" s="125" t="s">
        <v>233</v>
      </c>
      <c r="C48" s="126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5" t="s">
        <v>242</v>
      </c>
      <c r="C57" s="126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5" t="s">
        <v>247</v>
      </c>
      <c r="C62" s="126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5" t="s">
        <v>250</v>
      </c>
      <c r="C66" s="126"/>
      <c r="D66" s="83"/>
      <c r="E66" s="83"/>
      <c r="F66" s="83"/>
      <c r="G66" s="83"/>
      <c r="H66" s="83"/>
      <c r="I66" s="83"/>
    </row>
    <row r="67" spans="1:9" x14ac:dyDescent="0.25">
      <c r="A67" s="64"/>
      <c r="B67" s="123"/>
      <c r="C67" s="124"/>
      <c r="D67" s="83"/>
      <c r="E67" s="83"/>
      <c r="F67" s="83"/>
      <c r="G67" s="83"/>
      <c r="H67" s="83"/>
      <c r="I67" s="83"/>
    </row>
    <row r="68" spans="1:9" x14ac:dyDescent="0.25">
      <c r="A68" s="120" t="s">
        <v>251</v>
      </c>
      <c r="B68" s="121"/>
      <c r="C68" s="122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3"/>
      <c r="C69" s="124"/>
      <c r="D69" s="83"/>
      <c r="E69" s="83"/>
      <c r="F69" s="83"/>
      <c r="G69" s="83"/>
      <c r="H69" s="83"/>
      <c r="I69" s="83"/>
    </row>
    <row r="70" spans="1:9" x14ac:dyDescent="0.25">
      <c r="A70" s="120" t="s">
        <v>252</v>
      </c>
      <c r="B70" s="121"/>
      <c r="C70" s="122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5" t="s">
        <v>253</v>
      </c>
      <c r="C71" s="126"/>
      <c r="D71" s="83"/>
      <c r="E71" s="83"/>
      <c r="F71" s="83"/>
      <c r="G71" s="83"/>
      <c r="H71" s="83"/>
      <c r="I71" s="83"/>
    </row>
    <row r="72" spans="1:9" x14ac:dyDescent="0.25">
      <c r="A72" s="64"/>
      <c r="B72" s="123"/>
      <c r="C72" s="124"/>
      <c r="D72" s="83"/>
      <c r="E72" s="83"/>
      <c r="F72" s="83"/>
      <c r="G72" s="83"/>
      <c r="H72" s="83"/>
      <c r="I72" s="83"/>
    </row>
    <row r="73" spans="1:9" x14ac:dyDescent="0.25">
      <c r="A73" s="120" t="s">
        <v>254</v>
      </c>
      <c r="B73" s="121"/>
      <c r="C73" s="122"/>
      <c r="D73" s="86">
        <f>D43+D68+D70</f>
        <v>45470400</v>
      </c>
      <c r="E73" s="86">
        <f t="shared" ref="E73:I73" si="7">E43+E68+E70</f>
        <v>0</v>
      </c>
      <c r="F73" s="86">
        <f t="shared" si="7"/>
        <v>45470400</v>
      </c>
      <c r="G73" s="86">
        <f t="shared" si="7"/>
        <v>28687626.23</v>
      </c>
      <c r="H73" s="86">
        <f t="shared" si="7"/>
        <v>28687626.23</v>
      </c>
      <c r="I73" s="86">
        <f t="shared" si="7"/>
        <v>-16782773.77</v>
      </c>
    </row>
    <row r="74" spans="1:9" x14ac:dyDescent="0.25">
      <c r="A74" s="64"/>
      <c r="B74" s="123"/>
      <c r="C74" s="124"/>
      <c r="D74" s="87"/>
      <c r="E74" s="87"/>
      <c r="F74" s="87"/>
      <c r="G74" s="87"/>
      <c r="H74" s="87"/>
      <c r="I74" s="87"/>
    </row>
    <row r="75" spans="1:9" x14ac:dyDescent="0.25">
      <c r="A75" s="61"/>
      <c r="B75" s="127" t="s">
        <v>255</v>
      </c>
      <c r="C75" s="122"/>
      <c r="D75" s="87"/>
      <c r="E75" s="87"/>
      <c r="F75" s="87"/>
      <c r="G75" s="87"/>
      <c r="H75" s="87"/>
      <c r="I75" s="87"/>
    </row>
    <row r="76" spans="1:9" x14ac:dyDescent="0.25">
      <c r="A76" s="61"/>
      <c r="B76" s="125" t="s">
        <v>256</v>
      </c>
      <c r="C76" s="126"/>
      <c r="D76" s="87">
        <f>D43</f>
        <v>45470400</v>
      </c>
      <c r="E76" s="87">
        <f t="shared" ref="E76:I76" si="8">E43</f>
        <v>0</v>
      </c>
      <c r="F76" s="87">
        <f t="shared" si="8"/>
        <v>45470400</v>
      </c>
      <c r="G76" s="87">
        <f t="shared" si="8"/>
        <v>28687626.23</v>
      </c>
      <c r="H76" s="87">
        <f t="shared" si="8"/>
        <v>28687626.23</v>
      </c>
      <c r="I76" s="87">
        <f t="shared" si="8"/>
        <v>-16782773.77</v>
      </c>
    </row>
    <row r="77" spans="1:9" x14ac:dyDescent="0.25">
      <c r="A77" s="61"/>
      <c r="B77" s="125" t="s">
        <v>257</v>
      </c>
      <c r="C77" s="126"/>
      <c r="D77" s="87"/>
      <c r="E77" s="87"/>
      <c r="F77" s="87"/>
      <c r="G77" s="87"/>
      <c r="H77" s="87"/>
      <c r="I77" s="87"/>
    </row>
    <row r="78" spans="1:9" x14ac:dyDescent="0.25">
      <c r="A78" s="61"/>
      <c r="B78" s="127" t="s">
        <v>258</v>
      </c>
      <c r="C78" s="122"/>
      <c r="D78" s="87">
        <f>D76+D77</f>
        <v>45470400</v>
      </c>
      <c r="E78" s="87">
        <f t="shared" ref="E78:I78" si="9">E76+E77</f>
        <v>0</v>
      </c>
      <c r="F78" s="87">
        <f t="shared" si="9"/>
        <v>45470400</v>
      </c>
      <c r="G78" s="87">
        <f t="shared" si="9"/>
        <v>28687626.23</v>
      </c>
      <c r="H78" s="87">
        <f t="shared" si="9"/>
        <v>28687626.23</v>
      </c>
      <c r="I78" s="87">
        <f t="shared" si="9"/>
        <v>-16782773.77</v>
      </c>
    </row>
    <row r="79" spans="1:9" ht="15.75" thickBot="1" x14ac:dyDescent="0.3">
      <c r="A79" s="68"/>
      <c r="B79" s="118"/>
      <c r="C79" s="119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C10" sqref="C10"/>
    </sheetView>
  </sheetViews>
  <sheetFormatPr baseColWidth="10" defaultRowHeight="12" x14ac:dyDescent="0.2"/>
  <cols>
    <col min="1" max="1" width="11.42578125" style="4" customWidth="1"/>
    <col min="2" max="2" width="36.42578125" style="4" customWidth="1"/>
    <col min="3" max="3" width="13.28515625" style="4" bestFit="1" customWidth="1"/>
    <col min="4" max="4" width="16.42578125" style="4" customWidth="1"/>
    <col min="5" max="7" width="12.28515625" style="4" bestFit="1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4" t="s">
        <v>259</v>
      </c>
      <c r="B2" s="155"/>
      <c r="C2" s="155"/>
      <c r="D2" s="155"/>
      <c r="E2" s="155"/>
      <c r="F2" s="155"/>
      <c r="G2" s="155"/>
      <c r="H2" s="156"/>
    </row>
    <row r="3" spans="1:8" x14ac:dyDescent="0.2">
      <c r="A3" s="110" t="s">
        <v>43</v>
      </c>
      <c r="B3" s="111"/>
      <c r="C3" s="111"/>
      <c r="D3" s="111"/>
      <c r="E3" s="111"/>
      <c r="F3" s="111"/>
      <c r="G3" s="111"/>
      <c r="H3" s="157"/>
    </row>
    <row r="4" spans="1:8" x14ac:dyDescent="0.2">
      <c r="A4" s="110" t="s">
        <v>44</v>
      </c>
      <c r="B4" s="111"/>
      <c r="C4" s="111"/>
      <c r="D4" s="111"/>
      <c r="E4" s="111"/>
      <c r="F4" s="111"/>
      <c r="G4" s="111"/>
      <c r="H4" s="157"/>
    </row>
    <row r="5" spans="1:8" x14ac:dyDescent="0.2">
      <c r="A5" s="110" t="s">
        <v>265</v>
      </c>
      <c r="B5" s="111"/>
      <c r="C5" s="111"/>
      <c r="D5" s="111"/>
      <c r="E5" s="111"/>
      <c r="F5" s="111"/>
      <c r="G5" s="111"/>
      <c r="H5" s="157"/>
    </row>
    <row r="6" spans="1:8" ht="12.75" thickBot="1" x14ac:dyDescent="0.25">
      <c r="A6" s="158" t="s">
        <v>1</v>
      </c>
      <c r="B6" s="159"/>
      <c r="C6" s="159"/>
      <c r="D6" s="159"/>
      <c r="E6" s="159"/>
      <c r="F6" s="159"/>
      <c r="G6" s="159"/>
      <c r="H6" s="160"/>
    </row>
    <row r="7" spans="1:8" ht="12.75" thickBot="1" x14ac:dyDescent="0.25">
      <c r="A7" s="154" t="s">
        <v>2</v>
      </c>
      <c r="B7" s="161"/>
      <c r="C7" s="163" t="s">
        <v>45</v>
      </c>
      <c r="D7" s="164"/>
      <c r="E7" s="164"/>
      <c r="F7" s="164"/>
      <c r="G7" s="165"/>
      <c r="H7" s="106" t="s">
        <v>46</v>
      </c>
    </row>
    <row r="8" spans="1:8" ht="24.75" thickBot="1" x14ac:dyDescent="0.25">
      <c r="A8" s="158"/>
      <c r="B8" s="162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7"/>
    </row>
    <row r="9" spans="1:8" x14ac:dyDescent="0.2">
      <c r="A9" s="166" t="s">
        <v>49</v>
      </c>
      <c r="B9" s="167"/>
      <c r="C9" s="48">
        <f>C10+C18+C28+C38+C48+C58+C62+C71+C75</f>
        <v>42804811.869999997</v>
      </c>
      <c r="D9" s="48">
        <f t="shared" ref="D9:H9" si="0">D10+D18+D28+D38+D48+D58+D62+D71+D75</f>
        <v>0</v>
      </c>
      <c r="E9" s="48">
        <f t="shared" si="0"/>
        <v>42804811.869999997</v>
      </c>
      <c r="F9" s="48">
        <f t="shared" si="0"/>
        <v>12822833.23</v>
      </c>
      <c r="G9" s="48">
        <f t="shared" si="0"/>
        <v>12463219.160000002</v>
      </c>
      <c r="H9" s="48">
        <f t="shared" si="0"/>
        <v>29981978.640000001</v>
      </c>
    </row>
    <row r="10" spans="1:8" x14ac:dyDescent="0.2">
      <c r="A10" s="152" t="s">
        <v>50</v>
      </c>
      <c r="B10" s="153"/>
      <c r="C10" s="94">
        <f>SUM(C11:C17)</f>
        <v>36918619.719999999</v>
      </c>
      <c r="D10" s="94">
        <f t="shared" ref="D10:H10" si="1">SUM(D11:D17)</f>
        <v>0</v>
      </c>
      <c r="E10" s="94">
        <f t="shared" si="1"/>
        <v>36918619.719999999</v>
      </c>
      <c r="F10" s="94">
        <f t="shared" si="1"/>
        <v>11739364.07</v>
      </c>
      <c r="G10" s="94">
        <f t="shared" si="1"/>
        <v>11383091.940000001</v>
      </c>
      <c r="H10" s="94">
        <f t="shared" si="1"/>
        <v>25179255.649999999</v>
      </c>
    </row>
    <row r="11" spans="1:8" x14ac:dyDescent="0.2">
      <c r="A11" s="35"/>
      <c r="B11" s="44" t="s">
        <v>51</v>
      </c>
      <c r="C11" s="49">
        <f>SUM([1]COG!$D$10)</f>
        <v>5467608.29</v>
      </c>
      <c r="D11" s="49">
        <f>SUM([1]COG!$E$10)</f>
        <v>0</v>
      </c>
      <c r="E11" s="49">
        <f>SUM(C11:D11)</f>
        <v>5467608.29</v>
      </c>
      <c r="F11" s="49">
        <f>SUM([1]COG!$G$10)</f>
        <v>2534298.34</v>
      </c>
      <c r="G11" s="49">
        <f>SUM([1]COG!$H$10)</f>
        <v>2534298.34</v>
      </c>
      <c r="H11" s="49">
        <f>E11-F11</f>
        <v>2933309.95</v>
      </c>
    </row>
    <row r="12" spans="1:8" x14ac:dyDescent="0.2">
      <c r="A12" s="35"/>
      <c r="B12" s="44" t="s">
        <v>52</v>
      </c>
      <c r="C12" s="49">
        <f>SUM([1]COG!$D$11)</f>
        <v>290238.48</v>
      </c>
      <c r="D12" s="49">
        <f>SUM([1]COG!$E$11)</f>
        <v>0</v>
      </c>
      <c r="E12" s="49">
        <f t="shared" ref="E12:E37" si="2">SUM(C12:D12)</f>
        <v>290238.48</v>
      </c>
      <c r="F12" s="49">
        <f>SUM([1]COG!$G$11)</f>
        <v>0</v>
      </c>
      <c r="G12" s="49">
        <f>SUM([1]COG!$H$11)</f>
        <v>0</v>
      </c>
      <c r="H12" s="49">
        <f t="shared" ref="H12:H37" si="3">E12-F12</f>
        <v>290238.48</v>
      </c>
    </row>
    <row r="13" spans="1:8" x14ac:dyDescent="0.2">
      <c r="A13" s="35"/>
      <c r="B13" s="44" t="s">
        <v>53</v>
      </c>
      <c r="C13" s="49">
        <f>SUM([1]COG!$D$12)</f>
        <v>8230492.5599999996</v>
      </c>
      <c r="D13" s="49">
        <f>SUM([1]COG!$E$12)</f>
        <v>0</v>
      </c>
      <c r="E13" s="49">
        <f t="shared" si="2"/>
        <v>8230492.5599999996</v>
      </c>
      <c r="F13" s="49">
        <f>SUM([1]COG!$G$12)</f>
        <v>2941386.83</v>
      </c>
      <c r="G13" s="49">
        <f>SUM([1]COG!$H$12)</f>
        <v>2941386.83</v>
      </c>
      <c r="H13" s="49">
        <f t="shared" si="3"/>
        <v>5289105.7299999995</v>
      </c>
    </row>
    <row r="14" spans="1:8" x14ac:dyDescent="0.2">
      <c r="A14" s="35"/>
      <c r="B14" s="44" t="s">
        <v>54</v>
      </c>
      <c r="C14" s="49">
        <f>SUM([1]COG!$D$13)</f>
        <v>1609390.79</v>
      </c>
      <c r="D14" s="49">
        <f>SUM([1]COG!$E$13)</f>
        <v>0</v>
      </c>
      <c r="E14" s="49">
        <f t="shared" si="2"/>
        <v>1609390.79</v>
      </c>
      <c r="F14" s="49">
        <f>SUM([1]COG!$G$13)</f>
        <v>774687.5</v>
      </c>
      <c r="G14" s="49">
        <f>SUM([1]COG!$H$13)</f>
        <v>418415.37</v>
      </c>
      <c r="H14" s="49">
        <f t="shared" si="3"/>
        <v>834703.29</v>
      </c>
    </row>
    <row r="15" spans="1:8" x14ac:dyDescent="0.2">
      <c r="A15" s="35"/>
      <c r="B15" s="44" t="s">
        <v>55</v>
      </c>
      <c r="C15" s="49">
        <f>SUM([1]COG!$D$14)</f>
        <v>3059390.73</v>
      </c>
      <c r="D15" s="49">
        <f>SUM([1]COG!$E$14)</f>
        <v>0</v>
      </c>
      <c r="E15" s="49">
        <f t="shared" si="2"/>
        <v>3059390.73</v>
      </c>
      <c r="F15" s="49">
        <f>SUM([1]COG!$G$14)</f>
        <v>1235193.95</v>
      </c>
      <c r="G15" s="49">
        <f>SUM([1]COG!$H$14)</f>
        <v>1235193.95</v>
      </c>
      <c r="H15" s="49">
        <f t="shared" si="3"/>
        <v>1824196.78</v>
      </c>
    </row>
    <row r="16" spans="1:8" x14ac:dyDescent="0.2">
      <c r="A16" s="35"/>
      <c r="B16" s="44" t="s">
        <v>56</v>
      </c>
      <c r="C16" s="49">
        <f>SUM([1]COG!$D$15)</f>
        <v>376882.09</v>
      </c>
      <c r="D16" s="49">
        <f>SUM([1]COG!$E$15)</f>
        <v>0</v>
      </c>
      <c r="E16" s="49">
        <f t="shared" si="2"/>
        <v>376882.09</v>
      </c>
      <c r="F16" s="49">
        <f>SUM([1]COG!$G$15)</f>
        <v>0</v>
      </c>
      <c r="G16" s="49">
        <f>SUM([1]COG!$H$15)</f>
        <v>0</v>
      </c>
      <c r="H16" s="49">
        <f t="shared" si="3"/>
        <v>376882.09</v>
      </c>
    </row>
    <row r="17" spans="1:8" x14ac:dyDescent="0.2">
      <c r="A17" s="35"/>
      <c r="B17" s="44" t="s">
        <v>57</v>
      </c>
      <c r="C17" s="49">
        <f>SUM([1]COG!$D$16)</f>
        <v>17884616.780000001</v>
      </c>
      <c r="D17" s="49">
        <f>SUM([1]COG!$E$16)</f>
        <v>0</v>
      </c>
      <c r="E17" s="49">
        <f t="shared" si="2"/>
        <v>17884616.780000001</v>
      </c>
      <c r="F17" s="49">
        <f>SUM([1]COG!$G$16)</f>
        <v>4253797.45</v>
      </c>
      <c r="G17" s="49">
        <f>SUM([1]COG!$H$16)</f>
        <v>4253797.45</v>
      </c>
      <c r="H17" s="49">
        <f t="shared" si="3"/>
        <v>13630819.330000002</v>
      </c>
    </row>
    <row r="18" spans="1:8" s="95" customFormat="1" x14ac:dyDescent="0.2">
      <c r="A18" s="152" t="s">
        <v>58</v>
      </c>
      <c r="B18" s="153"/>
      <c r="C18" s="94">
        <f>C19+C20+C21+C22+C23+C24+C25+C26+C27</f>
        <v>354104.91</v>
      </c>
      <c r="D18" s="94">
        <f t="shared" ref="D18:H18" si="4">D19+D20+D21+D22+D23+D24+D25+D26+D27</f>
        <v>0</v>
      </c>
      <c r="E18" s="94">
        <f t="shared" si="4"/>
        <v>354104.91</v>
      </c>
      <c r="F18" s="94">
        <f>F19+F20+F21+F22+F23+F24+F25+F26+F27</f>
        <v>25252.99</v>
      </c>
      <c r="G18" s="94">
        <f>G19+G20+G21+G22+G23+G24+G25+G26+G27</f>
        <v>21911.05</v>
      </c>
      <c r="H18" s="94">
        <f t="shared" si="4"/>
        <v>328851.92</v>
      </c>
    </row>
    <row r="19" spans="1:8" x14ac:dyDescent="0.2">
      <c r="A19" s="35"/>
      <c r="B19" s="44" t="s">
        <v>59</v>
      </c>
      <c r="C19" s="49">
        <f>SUM([1]COG!$D$18)</f>
        <v>73021.439999999988</v>
      </c>
      <c r="D19" s="49">
        <f>SUM([1]COG!$E$18)</f>
        <v>0</v>
      </c>
      <c r="E19" s="49">
        <f t="shared" si="2"/>
        <v>73021.439999999988</v>
      </c>
      <c r="F19" s="49">
        <f>SUM([1]COG!$G$18)</f>
        <v>19145.36</v>
      </c>
      <c r="G19" s="49">
        <f>SUM([1]COG!$H$18)</f>
        <v>19145.36</v>
      </c>
      <c r="H19" s="49">
        <f t="shared" si="3"/>
        <v>53876.079999999987</v>
      </c>
    </row>
    <row r="20" spans="1:8" x14ac:dyDescent="0.2">
      <c r="A20" s="35"/>
      <c r="B20" s="44" t="s">
        <v>60</v>
      </c>
      <c r="C20" s="49">
        <f>SUM([1]COG!$D$19)</f>
        <v>188406.59999999998</v>
      </c>
      <c r="D20" s="49">
        <f>SUM([1]COG!$E$19)</f>
        <v>0</v>
      </c>
      <c r="E20" s="49">
        <f t="shared" si="2"/>
        <v>188406.59999999998</v>
      </c>
      <c r="F20" s="49">
        <f>SUM([1]COG!$G$19)</f>
        <v>6107.63</v>
      </c>
      <c r="G20" s="49">
        <f>SUM([1]COG!$H$19)</f>
        <v>2765.69</v>
      </c>
      <c r="H20" s="49">
        <f t="shared" si="3"/>
        <v>182298.96999999997</v>
      </c>
    </row>
    <row r="21" spans="1:8" x14ac:dyDescent="0.2">
      <c r="A21" s="35"/>
      <c r="B21" s="44" t="s">
        <v>61</v>
      </c>
      <c r="C21" s="49">
        <f>SUM([1]COG!$D$20)</f>
        <v>0</v>
      </c>
      <c r="D21" s="49">
        <f>SUM([1]COG!$E$20)</f>
        <v>0</v>
      </c>
      <c r="E21" s="49">
        <f t="shared" si="2"/>
        <v>0</v>
      </c>
      <c r="F21" s="49">
        <f>SUM([1]COG!$G$20)</f>
        <v>0</v>
      </c>
      <c r="G21" s="49">
        <f>SUM([1]COG!$H$20)</f>
        <v>0</v>
      </c>
      <c r="H21" s="49">
        <f t="shared" si="3"/>
        <v>0</v>
      </c>
    </row>
    <row r="22" spans="1:8" x14ac:dyDescent="0.2">
      <c r="A22" s="35"/>
      <c r="B22" s="44" t="s">
        <v>62</v>
      </c>
      <c r="C22" s="49">
        <f>SUM([1]COG!$D$21)</f>
        <v>8599.92</v>
      </c>
      <c r="D22" s="49">
        <f>SUM([1]COG!$E$21)</f>
        <v>0</v>
      </c>
      <c r="E22" s="49">
        <f t="shared" si="2"/>
        <v>8599.92</v>
      </c>
      <c r="F22" s="49">
        <f>SUM([1]COG!$G$21)</f>
        <v>0</v>
      </c>
      <c r="G22" s="49">
        <f>SUM([1]COG!$H$21)</f>
        <v>0</v>
      </c>
      <c r="H22" s="49">
        <f t="shared" si="3"/>
        <v>8599.92</v>
      </c>
    </row>
    <row r="23" spans="1:8" x14ac:dyDescent="0.2">
      <c r="A23" s="35"/>
      <c r="B23" s="44" t="s">
        <v>63</v>
      </c>
      <c r="C23" s="49">
        <f>SUM([1]COG!$D$22)</f>
        <v>0</v>
      </c>
      <c r="D23" s="49">
        <f>SUM([1]COG!$E$22)</f>
        <v>0</v>
      </c>
      <c r="E23" s="49">
        <f t="shared" si="2"/>
        <v>0</v>
      </c>
      <c r="F23" s="49">
        <f>SUM([1]COG!$G$22)</f>
        <v>0</v>
      </c>
      <c r="G23" s="49">
        <f>SUM([1]COG!$H$22)</f>
        <v>0</v>
      </c>
      <c r="H23" s="49">
        <f t="shared" si="3"/>
        <v>0</v>
      </c>
    </row>
    <row r="24" spans="1:8" x14ac:dyDescent="0.2">
      <c r="A24" s="35"/>
      <c r="B24" s="44" t="s">
        <v>64</v>
      </c>
      <c r="C24" s="49">
        <f>SUM([1]COG!$D$23)</f>
        <v>76100.52</v>
      </c>
      <c r="D24" s="49">
        <f>SUM([1]COG!$E$23)</f>
        <v>0</v>
      </c>
      <c r="E24" s="49">
        <f t="shared" si="2"/>
        <v>76100.52</v>
      </c>
      <c r="F24" s="49">
        <f>SUM([1]COG!$G$23)</f>
        <v>0</v>
      </c>
      <c r="G24" s="49">
        <f>SUM([1]COG!$H$23)</f>
        <v>0</v>
      </c>
      <c r="H24" s="49">
        <f t="shared" si="3"/>
        <v>76100.52</v>
      </c>
    </row>
    <row r="25" spans="1:8" x14ac:dyDescent="0.2">
      <c r="A25" s="35"/>
      <c r="B25" s="44" t="s">
        <v>65</v>
      </c>
      <c r="C25" s="49">
        <f>SUM([1]COG!$D$24)</f>
        <v>0</v>
      </c>
      <c r="D25" s="49">
        <f>SUM([1]COG!$E$24)</f>
        <v>0</v>
      </c>
      <c r="E25" s="49">
        <f t="shared" si="2"/>
        <v>0</v>
      </c>
      <c r="F25" s="49">
        <f>SUM([1]COG!$G$24)</f>
        <v>0</v>
      </c>
      <c r="G25" s="49">
        <f>SUM([1]COG!$H$24)</f>
        <v>0</v>
      </c>
      <c r="H25" s="49">
        <f t="shared" si="3"/>
        <v>0</v>
      </c>
    </row>
    <row r="26" spans="1:8" x14ac:dyDescent="0.2">
      <c r="A26" s="35"/>
      <c r="B26" s="44" t="s">
        <v>66</v>
      </c>
      <c r="C26" s="49">
        <f>SUM([1]COG!$D$25)</f>
        <v>0</v>
      </c>
      <c r="D26" s="49">
        <f>SUM([1]COG!$E$25)</f>
        <v>0</v>
      </c>
      <c r="E26" s="49">
        <f t="shared" si="2"/>
        <v>0</v>
      </c>
      <c r="F26" s="49">
        <f>SUM([1]COG!$G$25)</f>
        <v>0</v>
      </c>
      <c r="G26" s="49">
        <f>SUM([1]COG!$H$25)</f>
        <v>0</v>
      </c>
      <c r="H26" s="49">
        <f t="shared" si="3"/>
        <v>0</v>
      </c>
    </row>
    <row r="27" spans="1:8" x14ac:dyDescent="0.2">
      <c r="A27" s="35"/>
      <c r="B27" s="44" t="s">
        <v>67</v>
      </c>
      <c r="C27" s="49">
        <f>SUM([1]COG!$D$26)</f>
        <v>7976.43</v>
      </c>
      <c r="D27" s="49">
        <f>SUM([1]COG!$E$26)</f>
        <v>0</v>
      </c>
      <c r="E27" s="49">
        <f t="shared" si="2"/>
        <v>7976.43</v>
      </c>
      <c r="F27" s="49">
        <f>SUM([1]COG!$G$26)</f>
        <v>0</v>
      </c>
      <c r="G27" s="49">
        <f>SUM([1]COG!$H$26)</f>
        <v>0</v>
      </c>
      <c r="H27" s="49">
        <f t="shared" si="3"/>
        <v>7976.43</v>
      </c>
    </row>
    <row r="28" spans="1:8" s="95" customFormat="1" x14ac:dyDescent="0.2">
      <c r="A28" s="152" t="s">
        <v>68</v>
      </c>
      <c r="B28" s="153"/>
      <c r="C28" s="94">
        <f>C29+C30+C31+C32+C33+C34+C35+C36+C37</f>
        <v>5532087.2400000012</v>
      </c>
      <c r="D28" s="94">
        <f t="shared" ref="D28:H28" si="5">D29+D30+D31+D32+D33+D34+D35+D36+D37</f>
        <v>0</v>
      </c>
      <c r="E28" s="94">
        <f t="shared" si="5"/>
        <v>5532087.2400000012</v>
      </c>
      <c r="F28" s="94">
        <f>F29+F30+F31+F32+F33+F34+F35+F36+F37</f>
        <v>1058216.17</v>
      </c>
      <c r="G28" s="94">
        <f>G29+G30+G31+G32+G33+G34+G35+G36+G37</f>
        <v>1058216.17</v>
      </c>
      <c r="H28" s="94">
        <f t="shared" si="5"/>
        <v>4473871.07</v>
      </c>
    </row>
    <row r="29" spans="1:8" x14ac:dyDescent="0.2">
      <c r="A29" s="35"/>
      <c r="B29" s="44" t="s">
        <v>69</v>
      </c>
      <c r="C29" s="49">
        <f>SUM([1]COG!$D$28)</f>
        <v>575662.32000000007</v>
      </c>
      <c r="D29" s="49">
        <f>SUM([1]COG!$E$28)</f>
        <v>0</v>
      </c>
      <c r="E29" s="49">
        <f t="shared" si="2"/>
        <v>575662.32000000007</v>
      </c>
      <c r="F29" s="49">
        <f>SUM([1]COG!$G$28)</f>
        <v>39689</v>
      </c>
      <c r="G29" s="49">
        <f>SUM([1]COG!$H$28)</f>
        <v>39689</v>
      </c>
      <c r="H29" s="49">
        <f t="shared" si="3"/>
        <v>535973.32000000007</v>
      </c>
    </row>
    <row r="30" spans="1:8" x14ac:dyDescent="0.2">
      <c r="A30" s="35"/>
      <c r="B30" s="44" t="s">
        <v>70</v>
      </c>
      <c r="C30" s="49">
        <f>SUM([1]COG!$D$29)</f>
        <v>2472820.08</v>
      </c>
      <c r="D30" s="49">
        <f>SUM([1]COG!$E$29)</f>
        <v>0</v>
      </c>
      <c r="E30" s="49">
        <f t="shared" si="2"/>
        <v>2472820.08</v>
      </c>
      <c r="F30" s="49">
        <f>SUM([1]COG!$G$29)</f>
        <v>547163.62</v>
      </c>
      <c r="G30" s="49">
        <f>SUM([1]COG!$H$29)</f>
        <v>547163.62</v>
      </c>
      <c r="H30" s="49">
        <f t="shared" si="3"/>
        <v>1925656.46</v>
      </c>
    </row>
    <row r="31" spans="1:8" x14ac:dyDescent="0.2">
      <c r="A31" s="35"/>
      <c r="B31" s="44" t="s">
        <v>71</v>
      </c>
      <c r="C31" s="49">
        <f>SUM([1]COG!$D$30)</f>
        <v>931074.48</v>
      </c>
      <c r="D31" s="49">
        <f>SUM([1]COG!$E$30)</f>
        <v>0</v>
      </c>
      <c r="E31" s="49">
        <f t="shared" si="2"/>
        <v>931074.48</v>
      </c>
      <c r="F31" s="49">
        <f>SUM([1]COG!$G$30)</f>
        <v>18860</v>
      </c>
      <c r="G31" s="49">
        <f>SUM([1]COG!$H$30)</f>
        <v>18860</v>
      </c>
      <c r="H31" s="49">
        <f t="shared" si="3"/>
        <v>912214.48</v>
      </c>
    </row>
    <row r="32" spans="1:8" x14ac:dyDescent="0.2">
      <c r="A32" s="35"/>
      <c r="B32" s="44" t="s">
        <v>72</v>
      </c>
      <c r="C32" s="49">
        <f>SUM([1]COG!$D$31)</f>
        <v>983052</v>
      </c>
      <c r="D32" s="49">
        <f>SUM([1]COG!$E$31)</f>
        <v>0</v>
      </c>
      <c r="E32" s="49">
        <f t="shared" si="2"/>
        <v>983052</v>
      </c>
      <c r="F32" s="49">
        <f>SUM([1]COG!$G$31)</f>
        <v>387243.31</v>
      </c>
      <c r="G32" s="49">
        <f>SUM([1]COG!$H$31)</f>
        <v>387243.31</v>
      </c>
      <c r="H32" s="49">
        <f t="shared" si="3"/>
        <v>595808.68999999994</v>
      </c>
    </row>
    <row r="33" spans="1:8" x14ac:dyDescent="0.2">
      <c r="A33" s="35"/>
      <c r="B33" s="44" t="s">
        <v>73</v>
      </c>
      <c r="C33" s="49">
        <f>SUM([1]COG!$D$32)</f>
        <v>183213.24000000002</v>
      </c>
      <c r="D33" s="49">
        <f>SUM([1]COG!$E$32)</f>
        <v>0</v>
      </c>
      <c r="E33" s="49">
        <f t="shared" si="2"/>
        <v>183213.24000000002</v>
      </c>
      <c r="F33" s="49">
        <f>SUM([1]COG!$G$32)</f>
        <v>331.76</v>
      </c>
      <c r="G33" s="49">
        <f>SUM([1]COG!$H$32)</f>
        <v>331.76</v>
      </c>
      <c r="H33" s="49">
        <f t="shared" si="3"/>
        <v>182881.48</v>
      </c>
    </row>
    <row r="34" spans="1:8" x14ac:dyDescent="0.2">
      <c r="A34" s="35"/>
      <c r="B34" s="44" t="s">
        <v>74</v>
      </c>
      <c r="C34" s="49">
        <f>SUM([1]COG!$D$33)</f>
        <v>0</v>
      </c>
      <c r="D34" s="49">
        <f>SUM([1]COG!$E$33)</f>
        <v>0</v>
      </c>
      <c r="E34" s="49">
        <f t="shared" si="2"/>
        <v>0</v>
      </c>
      <c r="F34" s="49">
        <f>SUM([1]COG!$G$33)</f>
        <v>0</v>
      </c>
      <c r="G34" s="49">
        <f>SUM([1]COG!$H$33)</f>
        <v>0</v>
      </c>
      <c r="H34" s="49">
        <f t="shared" si="3"/>
        <v>0</v>
      </c>
    </row>
    <row r="35" spans="1:8" x14ac:dyDescent="0.2">
      <c r="A35" s="35"/>
      <c r="B35" s="44" t="s">
        <v>75</v>
      </c>
      <c r="C35" s="49">
        <f>SUM([1]COG!$D$34)</f>
        <v>351109.44</v>
      </c>
      <c r="D35" s="49">
        <f>SUM([1]COG!$E$34)</f>
        <v>0</v>
      </c>
      <c r="E35" s="49">
        <f t="shared" si="2"/>
        <v>351109.44</v>
      </c>
      <c r="F35" s="49">
        <f>SUM([1]COG!$G$34)</f>
        <v>64928.479999999996</v>
      </c>
      <c r="G35" s="49">
        <f>SUM([1]COG!$H$34)</f>
        <v>64928.479999999996</v>
      </c>
      <c r="H35" s="49">
        <f t="shared" si="3"/>
        <v>286180.96000000002</v>
      </c>
    </row>
    <row r="36" spans="1:8" x14ac:dyDescent="0.2">
      <c r="A36" s="35"/>
      <c r="B36" s="44" t="s">
        <v>76</v>
      </c>
      <c r="C36" s="49">
        <f>SUM([1]COG!$D$35)</f>
        <v>35155.68</v>
      </c>
      <c r="D36" s="49">
        <f>SUM([1]COG!$E$35)</f>
        <v>0</v>
      </c>
      <c r="E36" s="49">
        <f t="shared" si="2"/>
        <v>35155.68</v>
      </c>
      <c r="F36" s="49">
        <f>SUM([1]COG!$G$35)</f>
        <v>0</v>
      </c>
      <c r="G36" s="49">
        <f>SUM([1]COG!$H$35)</f>
        <v>0</v>
      </c>
      <c r="H36" s="49">
        <f t="shared" si="3"/>
        <v>35155.68</v>
      </c>
    </row>
    <row r="37" spans="1:8" x14ac:dyDescent="0.2">
      <c r="A37" s="35"/>
      <c r="B37" s="44" t="s">
        <v>77</v>
      </c>
      <c r="C37" s="49">
        <f>SUM([1]COG!$D$36)</f>
        <v>0</v>
      </c>
      <c r="D37" s="49">
        <f>SUM([1]COG!$E$36)</f>
        <v>0</v>
      </c>
      <c r="E37" s="49">
        <f t="shared" si="2"/>
        <v>0</v>
      </c>
      <c r="F37" s="49">
        <f>SUM([1]COG!$G$36)</f>
        <v>0</v>
      </c>
      <c r="G37" s="49">
        <f>SUM([1]COG!$H$36)</f>
        <v>0</v>
      </c>
      <c r="H37" s="49">
        <f t="shared" si="3"/>
        <v>0</v>
      </c>
    </row>
    <row r="38" spans="1:8" s="95" customFormat="1" x14ac:dyDescent="0.2">
      <c r="A38" s="152" t="s">
        <v>78</v>
      </c>
      <c r="B38" s="153"/>
      <c r="C38" s="94">
        <f>C39+C40+C41+C42+C43+C44+C45+C46+C47</f>
        <v>0</v>
      </c>
      <c r="D38" s="94">
        <f t="shared" ref="D38:H38" si="6">D39+D40+D41+D42+D43+D44+D45+D46+D47</f>
        <v>0</v>
      </c>
      <c r="E38" s="94">
        <f t="shared" si="6"/>
        <v>0</v>
      </c>
      <c r="F38" s="94">
        <f>F39+F40+F41+F42+F43+F44+F45+F46+F47</f>
        <v>0</v>
      </c>
      <c r="G38" s="94">
        <f>G39+G40+G41+G42+G43+G44+G45+G46+G47</f>
        <v>0</v>
      </c>
      <c r="H38" s="94">
        <f t="shared" si="6"/>
        <v>0</v>
      </c>
    </row>
    <row r="39" spans="1:8" x14ac:dyDescent="0.2">
      <c r="A39" s="35"/>
      <c r="B39" s="44" t="s">
        <v>79</v>
      </c>
      <c r="C39" s="49"/>
      <c r="D39" s="49"/>
      <c r="E39" s="49"/>
      <c r="F39" s="49"/>
      <c r="G39" s="49"/>
      <c r="H39" s="49"/>
    </row>
    <row r="40" spans="1:8" x14ac:dyDescent="0.2">
      <c r="A40" s="35"/>
      <c r="B40" s="44" t="s">
        <v>80</v>
      </c>
      <c r="C40" s="49"/>
      <c r="D40" s="49"/>
      <c r="E40" s="49"/>
      <c r="F40" s="49"/>
      <c r="G40" s="49"/>
      <c r="H40" s="49"/>
    </row>
    <row r="41" spans="1:8" x14ac:dyDescent="0.2">
      <c r="A41" s="35"/>
      <c r="B41" s="44" t="s">
        <v>81</v>
      </c>
      <c r="C41" s="49"/>
      <c r="D41" s="49"/>
      <c r="E41" s="49"/>
      <c r="F41" s="49"/>
      <c r="G41" s="49"/>
      <c r="H41" s="49"/>
    </row>
    <row r="42" spans="1:8" x14ac:dyDescent="0.2">
      <c r="A42" s="35"/>
      <c r="B42" s="44" t="s">
        <v>82</v>
      </c>
      <c r="C42" s="49">
        <v>0</v>
      </c>
      <c r="D42" s="49">
        <v>0</v>
      </c>
      <c r="E42" s="49">
        <v>0</v>
      </c>
      <c r="F42" s="49"/>
      <c r="G42" s="49"/>
      <c r="H42" s="49">
        <v>0</v>
      </c>
    </row>
    <row r="43" spans="1:8" x14ac:dyDescent="0.2">
      <c r="A43" s="35"/>
      <c r="B43" s="44" t="s">
        <v>83</v>
      </c>
      <c r="C43" s="49"/>
      <c r="D43" s="49"/>
      <c r="E43" s="49"/>
      <c r="F43" s="49"/>
      <c r="G43" s="49"/>
      <c r="H43" s="49"/>
    </row>
    <row r="44" spans="1:8" x14ac:dyDescent="0.2">
      <c r="A44" s="35"/>
      <c r="B44" s="44" t="s">
        <v>84</v>
      </c>
      <c r="C44" s="49">
        <v>0</v>
      </c>
      <c r="D44" s="49">
        <v>0</v>
      </c>
      <c r="E44" s="49">
        <v>0</v>
      </c>
      <c r="F44" s="49"/>
      <c r="G44" s="49"/>
      <c r="H44" s="49">
        <v>0</v>
      </c>
    </row>
    <row r="45" spans="1:8" x14ac:dyDescent="0.2">
      <c r="A45" s="35"/>
      <c r="B45" s="44" t="s">
        <v>85</v>
      </c>
      <c r="C45" s="49"/>
      <c r="D45" s="49"/>
      <c r="E45" s="49"/>
      <c r="F45" s="49"/>
      <c r="G45" s="49"/>
      <c r="H45" s="49"/>
    </row>
    <row r="46" spans="1:8" x14ac:dyDescent="0.2">
      <c r="A46" s="35"/>
      <c r="B46" s="44" t="s">
        <v>86</v>
      </c>
      <c r="C46" s="49"/>
      <c r="D46" s="49"/>
      <c r="E46" s="49"/>
      <c r="F46" s="49"/>
      <c r="G46" s="49"/>
      <c r="H46" s="49"/>
    </row>
    <row r="47" spans="1:8" x14ac:dyDescent="0.2">
      <c r="A47" s="35"/>
      <c r="B47" s="44" t="s">
        <v>87</v>
      </c>
      <c r="C47" s="49"/>
      <c r="D47" s="49"/>
      <c r="E47" s="49"/>
      <c r="F47" s="49"/>
      <c r="G47" s="49"/>
      <c r="H47" s="49"/>
    </row>
    <row r="48" spans="1:8" s="95" customFormat="1" x14ac:dyDescent="0.2">
      <c r="A48" s="152" t="s">
        <v>88</v>
      </c>
      <c r="B48" s="153"/>
      <c r="C48" s="94">
        <f>SUM(C49:C57)</f>
        <v>0</v>
      </c>
      <c r="D48" s="94">
        <f t="shared" ref="D48:H48" si="7">SUM(D49:D57)</f>
        <v>0</v>
      </c>
      <c r="E48" s="94">
        <f t="shared" si="7"/>
        <v>0</v>
      </c>
      <c r="F48" s="94">
        <f t="shared" si="7"/>
        <v>0</v>
      </c>
      <c r="G48" s="94">
        <f t="shared" si="7"/>
        <v>0</v>
      </c>
      <c r="H48" s="94">
        <f t="shared" si="7"/>
        <v>0</v>
      </c>
    </row>
    <row r="49" spans="1:8" x14ac:dyDescent="0.2">
      <c r="A49" s="35"/>
      <c r="B49" s="44" t="s">
        <v>89</v>
      </c>
      <c r="C49" s="49"/>
      <c r="D49" s="49">
        <v>0</v>
      </c>
      <c r="E49" s="49">
        <f t="shared" ref="E49:E55" si="8">SUM(C49:D49)</f>
        <v>0</v>
      </c>
      <c r="F49" s="49"/>
      <c r="G49" s="49"/>
      <c r="H49" s="49">
        <f t="shared" ref="H49:H57" si="9">E49-F49</f>
        <v>0</v>
      </c>
    </row>
    <row r="50" spans="1:8" x14ac:dyDescent="0.2">
      <c r="A50" s="35"/>
      <c r="B50" s="44" t="s">
        <v>90</v>
      </c>
      <c r="C50" s="49"/>
      <c r="D50" s="49">
        <v>0</v>
      </c>
      <c r="E50" s="49">
        <f t="shared" si="8"/>
        <v>0</v>
      </c>
      <c r="F50" s="49"/>
      <c r="G50" s="49"/>
      <c r="H50" s="49">
        <f t="shared" si="9"/>
        <v>0</v>
      </c>
    </row>
    <row r="51" spans="1:8" x14ac:dyDescent="0.2">
      <c r="A51" s="35"/>
      <c r="B51" s="44" t="s">
        <v>91</v>
      </c>
      <c r="C51" s="49"/>
      <c r="D51" s="49">
        <v>0</v>
      </c>
      <c r="E51" s="49">
        <f t="shared" si="8"/>
        <v>0</v>
      </c>
      <c r="F51" s="49"/>
      <c r="G51" s="49"/>
      <c r="H51" s="49">
        <f t="shared" si="9"/>
        <v>0</v>
      </c>
    </row>
    <row r="52" spans="1:8" x14ac:dyDescent="0.2">
      <c r="A52" s="35"/>
      <c r="B52" s="44" t="s">
        <v>92</v>
      </c>
      <c r="C52" s="49"/>
      <c r="D52" s="49"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35"/>
      <c r="B53" s="44" t="s">
        <v>93</v>
      </c>
      <c r="C53" s="49"/>
      <c r="D53" s="49"/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35"/>
      <c r="B54" s="44" t="s">
        <v>94</v>
      </c>
      <c r="C54" s="49"/>
      <c r="D54" s="49">
        <v>0</v>
      </c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35"/>
      <c r="B55" s="44" t="s">
        <v>95</v>
      </c>
      <c r="C55" s="49"/>
      <c r="D55" s="49"/>
      <c r="E55" s="49">
        <f t="shared" si="8"/>
        <v>0</v>
      </c>
      <c r="F55" s="49"/>
      <c r="G55" s="49"/>
      <c r="H55" s="49">
        <f t="shared" si="9"/>
        <v>0</v>
      </c>
    </row>
    <row r="56" spans="1:8" x14ac:dyDescent="0.2">
      <c r="A56" s="35"/>
      <c r="B56" s="44" t="s">
        <v>96</v>
      </c>
      <c r="C56" s="49"/>
      <c r="D56" s="49"/>
      <c r="E56" s="49"/>
      <c r="F56" s="49"/>
      <c r="G56" s="49"/>
      <c r="H56" s="49">
        <f t="shared" si="9"/>
        <v>0</v>
      </c>
    </row>
    <row r="57" spans="1:8" x14ac:dyDescent="0.2">
      <c r="A57" s="35"/>
      <c r="B57" s="44" t="s">
        <v>97</v>
      </c>
      <c r="C57" s="49"/>
      <c r="D57" s="49"/>
      <c r="E57" s="49"/>
      <c r="F57" s="49"/>
      <c r="G57" s="49"/>
      <c r="H57" s="49">
        <f t="shared" si="9"/>
        <v>0</v>
      </c>
    </row>
    <row r="58" spans="1:8" s="95" customFormat="1" x14ac:dyDescent="0.2">
      <c r="A58" s="152" t="s">
        <v>98</v>
      </c>
      <c r="B58" s="153"/>
      <c r="C58" s="94">
        <f>SUM(C59:C61)</f>
        <v>0</v>
      </c>
      <c r="D58" s="94">
        <f t="shared" ref="D58:H58" si="10">SUM(D59:D61)</f>
        <v>0</v>
      </c>
      <c r="E58" s="94">
        <f t="shared" si="10"/>
        <v>0</v>
      </c>
      <c r="F58" s="94">
        <f t="shared" si="10"/>
        <v>0</v>
      </c>
      <c r="G58" s="94">
        <f t="shared" si="10"/>
        <v>0</v>
      </c>
      <c r="H58" s="94">
        <f t="shared" si="10"/>
        <v>0</v>
      </c>
    </row>
    <row r="59" spans="1:8" x14ac:dyDescent="0.2">
      <c r="A59" s="35"/>
      <c r="B59" s="44" t="s">
        <v>99</v>
      </c>
      <c r="C59" s="49"/>
      <c r="D59" s="49"/>
      <c r="E59" s="49"/>
      <c r="F59" s="49"/>
      <c r="G59" s="49"/>
      <c r="H59" s="49"/>
    </row>
    <row r="60" spans="1:8" x14ac:dyDescent="0.2">
      <c r="A60" s="35"/>
      <c r="B60" s="44" t="s">
        <v>100</v>
      </c>
      <c r="C60" s="49"/>
      <c r="D60" s="49"/>
      <c r="E60" s="49"/>
      <c r="F60" s="49"/>
      <c r="G60" s="49"/>
      <c r="H60" s="49"/>
    </row>
    <row r="61" spans="1:8" x14ac:dyDescent="0.2">
      <c r="A61" s="35"/>
      <c r="B61" s="44" t="s">
        <v>101</v>
      </c>
      <c r="C61" s="49"/>
      <c r="D61" s="49"/>
      <c r="E61" s="49"/>
      <c r="F61" s="49"/>
      <c r="G61" s="49"/>
      <c r="H61" s="49"/>
    </row>
    <row r="62" spans="1:8" s="95" customFormat="1" x14ac:dyDescent="0.2">
      <c r="A62" s="152" t="s">
        <v>102</v>
      </c>
      <c r="B62" s="153"/>
      <c r="C62" s="94">
        <f>SUM(C63:C70)</f>
        <v>0</v>
      </c>
      <c r="D62" s="94">
        <f t="shared" ref="D62:H62" si="11">SUM(D63:D70)</f>
        <v>0</v>
      </c>
      <c r="E62" s="94">
        <f t="shared" si="11"/>
        <v>0</v>
      </c>
      <c r="F62" s="94">
        <f t="shared" si="11"/>
        <v>0</v>
      </c>
      <c r="G62" s="94">
        <f t="shared" si="11"/>
        <v>0</v>
      </c>
      <c r="H62" s="94">
        <f t="shared" si="11"/>
        <v>0</v>
      </c>
    </row>
    <row r="63" spans="1:8" x14ac:dyDescent="0.2">
      <c r="A63" s="35"/>
      <c r="B63" s="44" t="s">
        <v>103</v>
      </c>
      <c r="C63" s="49"/>
      <c r="D63" s="49"/>
      <c r="E63" s="49"/>
      <c r="F63" s="49"/>
      <c r="G63" s="49"/>
      <c r="H63" s="49"/>
    </row>
    <row r="64" spans="1:8" x14ac:dyDescent="0.2">
      <c r="A64" s="35"/>
      <c r="B64" s="44" t="s">
        <v>104</v>
      </c>
      <c r="C64" s="49"/>
      <c r="D64" s="49"/>
      <c r="E64" s="49"/>
      <c r="F64" s="49"/>
      <c r="G64" s="49"/>
      <c r="H64" s="49"/>
    </row>
    <row r="65" spans="1:8" x14ac:dyDescent="0.2">
      <c r="A65" s="35"/>
      <c r="B65" s="44" t="s">
        <v>105</v>
      </c>
      <c r="C65" s="49"/>
      <c r="D65" s="49"/>
      <c r="E65" s="49"/>
      <c r="F65" s="49"/>
      <c r="G65" s="49"/>
      <c r="H65" s="49"/>
    </row>
    <row r="66" spans="1:8" x14ac:dyDescent="0.2">
      <c r="A66" s="35"/>
      <c r="B66" s="44" t="s">
        <v>106</v>
      </c>
      <c r="C66" s="49"/>
      <c r="D66" s="49"/>
      <c r="E66" s="49"/>
      <c r="F66" s="49"/>
      <c r="G66" s="49"/>
      <c r="H66" s="49"/>
    </row>
    <row r="67" spans="1:8" x14ac:dyDescent="0.2">
      <c r="A67" s="35"/>
      <c r="B67" s="44" t="s">
        <v>107</v>
      </c>
      <c r="C67" s="49"/>
      <c r="D67" s="49"/>
      <c r="E67" s="49"/>
      <c r="F67" s="49"/>
      <c r="G67" s="49"/>
      <c r="H67" s="49"/>
    </row>
    <row r="68" spans="1:8" x14ac:dyDescent="0.2">
      <c r="A68" s="35"/>
      <c r="B68" s="44" t="s">
        <v>108</v>
      </c>
      <c r="C68" s="49"/>
      <c r="D68" s="49"/>
      <c r="E68" s="49"/>
      <c r="F68" s="49"/>
      <c r="G68" s="49"/>
      <c r="H68" s="49"/>
    </row>
    <row r="69" spans="1:8" x14ac:dyDescent="0.2">
      <c r="A69" s="35"/>
      <c r="B69" s="44" t="s">
        <v>109</v>
      </c>
      <c r="C69" s="49"/>
      <c r="D69" s="49"/>
      <c r="E69" s="49"/>
      <c r="F69" s="49"/>
      <c r="G69" s="49"/>
      <c r="H69" s="49"/>
    </row>
    <row r="70" spans="1:8" x14ac:dyDescent="0.2">
      <c r="A70" s="35"/>
      <c r="B70" s="44" t="s">
        <v>110</v>
      </c>
      <c r="C70" s="49"/>
      <c r="D70" s="49"/>
      <c r="E70" s="49"/>
      <c r="F70" s="49"/>
      <c r="G70" s="49"/>
      <c r="H70" s="49"/>
    </row>
    <row r="71" spans="1:8" s="95" customFormat="1" x14ac:dyDescent="0.2">
      <c r="A71" s="152" t="s">
        <v>111</v>
      </c>
      <c r="B71" s="153"/>
      <c r="C71" s="94">
        <f>SUM(C72:C74)</f>
        <v>0</v>
      </c>
      <c r="D71" s="94">
        <f t="shared" ref="D71:H71" si="12">SUM(D72:D74)</f>
        <v>0</v>
      </c>
      <c r="E71" s="94">
        <f t="shared" si="12"/>
        <v>0</v>
      </c>
      <c r="F71" s="94">
        <f t="shared" si="12"/>
        <v>0</v>
      </c>
      <c r="G71" s="94">
        <f t="shared" si="12"/>
        <v>0</v>
      </c>
      <c r="H71" s="94">
        <f t="shared" si="12"/>
        <v>0</v>
      </c>
    </row>
    <row r="72" spans="1:8" x14ac:dyDescent="0.2">
      <c r="A72" s="35"/>
      <c r="B72" s="44" t="s">
        <v>112</v>
      </c>
      <c r="C72" s="49"/>
      <c r="D72" s="49"/>
      <c r="E72" s="49"/>
      <c r="F72" s="49"/>
      <c r="G72" s="49"/>
      <c r="H72" s="49"/>
    </row>
    <row r="73" spans="1:8" x14ac:dyDescent="0.2">
      <c r="A73" s="35"/>
      <c r="B73" s="44" t="s">
        <v>113</v>
      </c>
      <c r="C73" s="49"/>
      <c r="D73" s="49"/>
      <c r="E73" s="49"/>
      <c r="F73" s="49"/>
      <c r="G73" s="49"/>
      <c r="H73" s="49"/>
    </row>
    <row r="74" spans="1:8" x14ac:dyDescent="0.2">
      <c r="A74" s="35"/>
      <c r="B74" s="44" t="s">
        <v>114</v>
      </c>
      <c r="C74" s="49"/>
      <c r="D74" s="49"/>
      <c r="E74" s="49"/>
      <c r="F74" s="49"/>
      <c r="G74" s="49"/>
      <c r="H74" s="49"/>
    </row>
    <row r="75" spans="1:8" s="95" customFormat="1" x14ac:dyDescent="0.2">
      <c r="A75" s="152" t="s">
        <v>115</v>
      </c>
      <c r="B75" s="153"/>
      <c r="C75" s="94">
        <f>SUM(C76:C82)</f>
        <v>0</v>
      </c>
      <c r="D75" s="94">
        <f t="shared" ref="D75:H75" si="13">SUM(D76:D82)</f>
        <v>0</v>
      </c>
      <c r="E75" s="94">
        <f t="shared" si="13"/>
        <v>0</v>
      </c>
      <c r="F75" s="94">
        <f t="shared" si="13"/>
        <v>0</v>
      </c>
      <c r="G75" s="94">
        <f t="shared" si="13"/>
        <v>0</v>
      </c>
      <c r="H75" s="94">
        <f t="shared" si="13"/>
        <v>0</v>
      </c>
    </row>
    <row r="76" spans="1:8" x14ac:dyDescent="0.2">
      <c r="A76" s="35"/>
      <c r="B76" s="44" t="s">
        <v>116</v>
      </c>
      <c r="C76" s="75"/>
      <c r="D76" s="34"/>
      <c r="E76" s="34"/>
      <c r="F76" s="34"/>
      <c r="G76" s="34"/>
      <c r="H76" s="34"/>
    </row>
    <row r="77" spans="1:8" x14ac:dyDescent="0.2">
      <c r="A77" s="35"/>
      <c r="B77" s="44" t="s">
        <v>117</v>
      </c>
      <c r="C77" s="75"/>
      <c r="D77" s="34"/>
      <c r="E77" s="34"/>
      <c r="F77" s="34"/>
      <c r="G77" s="34"/>
      <c r="H77" s="34"/>
    </row>
    <row r="78" spans="1:8" x14ac:dyDescent="0.2">
      <c r="A78" s="35"/>
      <c r="B78" s="44" t="s">
        <v>118</v>
      </c>
      <c r="C78" s="75"/>
      <c r="D78" s="34"/>
      <c r="E78" s="34"/>
      <c r="F78" s="34"/>
      <c r="G78" s="34"/>
      <c r="H78" s="34"/>
    </row>
    <row r="79" spans="1:8" x14ac:dyDescent="0.2">
      <c r="A79" s="35"/>
      <c r="B79" s="44" t="s">
        <v>119</v>
      </c>
      <c r="C79" s="75"/>
      <c r="D79" s="34"/>
      <c r="E79" s="34"/>
      <c r="F79" s="34"/>
      <c r="G79" s="34"/>
      <c r="H79" s="34"/>
    </row>
    <row r="80" spans="1:8" x14ac:dyDescent="0.2">
      <c r="A80" s="35"/>
      <c r="B80" s="44" t="s">
        <v>120</v>
      </c>
      <c r="C80" s="75"/>
      <c r="D80" s="34"/>
      <c r="E80" s="34"/>
      <c r="F80" s="34"/>
      <c r="G80" s="34"/>
      <c r="H80" s="34"/>
    </row>
    <row r="81" spans="1:8" x14ac:dyDescent="0.2">
      <c r="A81" s="35"/>
      <c r="B81" s="44" t="s">
        <v>121</v>
      </c>
      <c r="C81" s="75"/>
      <c r="D81" s="34"/>
      <c r="E81" s="34"/>
      <c r="F81" s="34"/>
      <c r="G81" s="34"/>
      <c r="H81" s="34"/>
    </row>
    <row r="82" spans="1:8" x14ac:dyDescent="0.2">
      <c r="A82" s="35"/>
      <c r="B82" s="44" t="s">
        <v>122</v>
      </c>
      <c r="C82" s="75"/>
      <c r="D82" s="34"/>
      <c r="E82" s="34"/>
      <c r="F82" s="34"/>
      <c r="G82" s="34"/>
      <c r="H82" s="34"/>
    </row>
    <row r="83" spans="1:8" ht="12.75" thickBot="1" x14ac:dyDescent="0.25">
      <c r="A83" s="168"/>
      <c r="B83" s="169"/>
      <c r="C83" s="76"/>
      <c r="D83" s="77"/>
      <c r="E83" s="77"/>
      <c r="F83" s="77"/>
      <c r="G83" s="77"/>
      <c r="H83" s="77"/>
    </row>
    <row r="84" spans="1:8" ht="12.75" thickBot="1" x14ac:dyDescent="0.25">
      <c r="A84" s="45"/>
      <c r="C84" s="78"/>
      <c r="D84" s="78"/>
      <c r="E84" s="78"/>
      <c r="F84" s="78"/>
      <c r="G84" s="78"/>
      <c r="H84" s="78"/>
    </row>
    <row r="85" spans="1:8" x14ac:dyDescent="0.2">
      <c r="A85" s="166"/>
      <c r="B85" s="167"/>
      <c r="C85" s="174"/>
      <c r="D85" s="174"/>
      <c r="E85" s="174"/>
      <c r="F85" s="174"/>
      <c r="G85" s="174"/>
      <c r="H85" s="174"/>
    </row>
    <row r="86" spans="1:8" x14ac:dyDescent="0.2">
      <c r="A86" s="172" t="s">
        <v>123</v>
      </c>
      <c r="B86" s="173"/>
      <c r="C86" s="175"/>
      <c r="D86" s="175"/>
      <c r="E86" s="175"/>
      <c r="F86" s="175"/>
      <c r="G86" s="175"/>
      <c r="H86" s="175"/>
    </row>
    <row r="87" spans="1:8" x14ac:dyDescent="0.2">
      <c r="A87" s="170" t="s">
        <v>50</v>
      </c>
      <c r="B87" s="171"/>
      <c r="C87" s="75"/>
      <c r="D87" s="34"/>
      <c r="E87" s="34"/>
      <c r="F87" s="34"/>
      <c r="G87" s="34"/>
      <c r="H87" s="34"/>
    </row>
    <row r="88" spans="1:8" x14ac:dyDescent="0.2">
      <c r="A88" s="35"/>
      <c r="B88" s="44" t="s">
        <v>51</v>
      </c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52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53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54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55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56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57</v>
      </c>
      <c r="C94" s="75"/>
      <c r="D94" s="34"/>
      <c r="E94" s="34"/>
      <c r="F94" s="34"/>
      <c r="G94" s="34"/>
      <c r="H94" s="34"/>
    </row>
    <row r="95" spans="1:8" x14ac:dyDescent="0.2">
      <c r="A95" s="170" t="s">
        <v>58</v>
      </c>
      <c r="B95" s="171"/>
      <c r="C95" s="75"/>
      <c r="D95" s="34"/>
      <c r="E95" s="34"/>
      <c r="F95" s="34"/>
      <c r="G95" s="34"/>
      <c r="H95" s="34"/>
    </row>
    <row r="96" spans="1:8" x14ac:dyDescent="0.2">
      <c r="A96" s="35"/>
      <c r="B96" s="44" t="s">
        <v>59</v>
      </c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60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61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62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63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64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65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66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67</v>
      </c>
      <c r="C104" s="75"/>
      <c r="D104" s="34"/>
      <c r="E104" s="34"/>
      <c r="F104" s="34"/>
      <c r="G104" s="34"/>
      <c r="H104" s="34"/>
    </row>
    <row r="105" spans="1:8" x14ac:dyDescent="0.2">
      <c r="A105" s="170" t="s">
        <v>68</v>
      </c>
      <c r="B105" s="171"/>
      <c r="C105" s="75"/>
      <c r="D105" s="34"/>
      <c r="E105" s="34"/>
      <c r="F105" s="34"/>
      <c r="G105" s="34"/>
      <c r="H105" s="34"/>
    </row>
    <row r="106" spans="1:8" x14ac:dyDescent="0.2">
      <c r="A106" s="35"/>
      <c r="B106" s="44" t="s">
        <v>69</v>
      </c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70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71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72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73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74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75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76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77</v>
      </c>
      <c r="C114" s="75"/>
      <c r="D114" s="34"/>
      <c r="E114" s="34"/>
      <c r="F114" s="34"/>
      <c r="G114" s="34"/>
      <c r="H114" s="34"/>
    </row>
    <row r="115" spans="1:8" x14ac:dyDescent="0.2">
      <c r="A115" s="170" t="s">
        <v>78</v>
      </c>
      <c r="B115" s="171"/>
      <c r="C115" s="75"/>
      <c r="D115" s="34"/>
      <c r="E115" s="34"/>
      <c r="F115" s="34"/>
      <c r="G115" s="34"/>
      <c r="H115" s="34"/>
    </row>
    <row r="116" spans="1:8" x14ac:dyDescent="0.2">
      <c r="A116" s="35"/>
      <c r="B116" s="44" t="s">
        <v>79</v>
      </c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80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81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82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83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84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85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86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87</v>
      </c>
      <c r="C124" s="75"/>
      <c r="D124" s="34"/>
      <c r="E124" s="34"/>
      <c r="F124" s="34"/>
      <c r="G124" s="34"/>
      <c r="H124" s="34"/>
    </row>
    <row r="125" spans="1:8" x14ac:dyDescent="0.2">
      <c r="A125" s="170" t="s">
        <v>88</v>
      </c>
      <c r="B125" s="171"/>
      <c r="C125" s="75"/>
      <c r="D125" s="34"/>
      <c r="E125" s="34"/>
      <c r="F125" s="34"/>
      <c r="G125" s="34"/>
      <c r="H125" s="34"/>
    </row>
    <row r="126" spans="1:8" x14ac:dyDescent="0.2">
      <c r="A126" s="35"/>
      <c r="B126" s="44" t="s">
        <v>89</v>
      </c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90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91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92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93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94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95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96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97</v>
      </c>
      <c r="C134" s="75"/>
      <c r="D134" s="34"/>
      <c r="E134" s="34"/>
      <c r="F134" s="34"/>
      <c r="G134" s="34"/>
      <c r="H134" s="34"/>
    </row>
    <row r="135" spans="1:8" x14ac:dyDescent="0.2">
      <c r="A135" s="170" t="s">
        <v>98</v>
      </c>
      <c r="B135" s="171"/>
      <c r="C135" s="75"/>
      <c r="D135" s="34"/>
      <c r="E135" s="34"/>
      <c r="F135" s="34"/>
      <c r="G135" s="34"/>
      <c r="H135" s="34"/>
    </row>
    <row r="136" spans="1:8" x14ac:dyDescent="0.2">
      <c r="A136" s="35"/>
      <c r="B136" s="44" t="s">
        <v>99</v>
      </c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100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101</v>
      </c>
      <c r="C138" s="75"/>
      <c r="D138" s="34"/>
      <c r="E138" s="34"/>
      <c r="F138" s="34"/>
      <c r="G138" s="34"/>
      <c r="H138" s="34"/>
    </row>
    <row r="139" spans="1:8" x14ac:dyDescent="0.2">
      <c r="A139" s="170" t="s">
        <v>102</v>
      </c>
      <c r="B139" s="171"/>
      <c r="C139" s="75"/>
      <c r="D139" s="34"/>
      <c r="E139" s="34"/>
      <c r="F139" s="34"/>
      <c r="G139" s="34"/>
      <c r="H139" s="34"/>
    </row>
    <row r="140" spans="1:8" x14ac:dyDescent="0.2">
      <c r="A140" s="35"/>
      <c r="B140" s="44" t="s">
        <v>103</v>
      </c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104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105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106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107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108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109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110</v>
      </c>
      <c r="C147" s="75"/>
      <c r="D147" s="34"/>
      <c r="E147" s="34"/>
      <c r="F147" s="34"/>
      <c r="G147" s="34"/>
      <c r="H147" s="34"/>
    </row>
    <row r="148" spans="1:8" x14ac:dyDescent="0.2">
      <c r="A148" s="170" t="s">
        <v>111</v>
      </c>
      <c r="B148" s="171"/>
      <c r="C148" s="75"/>
      <c r="D148" s="34"/>
      <c r="E148" s="34"/>
      <c r="F148" s="34"/>
      <c r="G148" s="34"/>
      <c r="H148" s="34"/>
    </row>
    <row r="149" spans="1:8" x14ac:dyDescent="0.2">
      <c r="A149" s="35"/>
      <c r="B149" s="44" t="s">
        <v>112</v>
      </c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113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114</v>
      </c>
      <c r="C151" s="75"/>
      <c r="D151" s="34"/>
      <c r="E151" s="34"/>
      <c r="F151" s="34"/>
      <c r="G151" s="34"/>
      <c r="H151" s="34"/>
    </row>
    <row r="152" spans="1:8" x14ac:dyDescent="0.2">
      <c r="A152" s="170" t="s">
        <v>115</v>
      </c>
      <c r="B152" s="171"/>
      <c r="C152" s="75"/>
      <c r="D152" s="34"/>
      <c r="E152" s="34"/>
      <c r="F152" s="34"/>
      <c r="G152" s="34"/>
      <c r="H152" s="34"/>
    </row>
    <row r="153" spans="1:8" x14ac:dyDescent="0.2">
      <c r="A153" s="35"/>
      <c r="B153" s="44" t="s">
        <v>116</v>
      </c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117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118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119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120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121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122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/>
      <c r="C160" s="75"/>
      <c r="D160" s="34"/>
      <c r="E160" s="34"/>
      <c r="F160" s="34"/>
      <c r="G160" s="34"/>
      <c r="H160" s="34"/>
    </row>
    <row r="161" spans="1:8" x14ac:dyDescent="0.2">
      <c r="A161" s="172" t="s">
        <v>124</v>
      </c>
      <c r="B161" s="173"/>
      <c r="C161" s="79">
        <f>C85+C9</f>
        <v>42804811.869999997</v>
      </c>
      <c r="D161" s="79">
        <f t="shared" ref="D161:H161" si="14">D85+D9</f>
        <v>0</v>
      </c>
      <c r="E161" s="79">
        <f t="shared" si="14"/>
        <v>42804811.869999997</v>
      </c>
      <c r="F161" s="79">
        <f t="shared" si="14"/>
        <v>12822833.23</v>
      </c>
      <c r="G161" s="79">
        <f t="shared" si="14"/>
        <v>12463219.160000002</v>
      </c>
      <c r="H161" s="48">
        <f t="shared" si="14"/>
        <v>29981978.640000001</v>
      </c>
    </row>
    <row r="162" spans="1:8" ht="12.75" thickBot="1" x14ac:dyDescent="0.25">
      <c r="A162" s="46"/>
      <c r="B162" s="47"/>
      <c r="C162" s="80"/>
      <c r="D162" s="81"/>
      <c r="E162" s="81"/>
      <c r="F162" s="81"/>
      <c r="G162" s="81"/>
      <c r="H162" s="81"/>
    </row>
    <row r="163" spans="1:8" x14ac:dyDescent="0.2">
      <c r="A163" s="1"/>
    </row>
  </sheetData>
  <mergeCells count="37">
    <mergeCell ref="A135:B135"/>
    <mergeCell ref="A139:B139"/>
    <mergeCell ref="A148:B148"/>
    <mergeCell ref="A152:B152"/>
    <mergeCell ref="A161:B161"/>
    <mergeCell ref="H85:H86"/>
    <mergeCell ref="A87:B87"/>
    <mergeCell ref="A95:B95"/>
    <mergeCell ref="A105:B105"/>
    <mergeCell ref="A115:B115"/>
    <mergeCell ref="F85:F86"/>
    <mergeCell ref="G85:G86"/>
    <mergeCell ref="A125:B125"/>
    <mergeCell ref="A86:B86"/>
    <mergeCell ref="C85:C86"/>
    <mergeCell ref="D85:D86"/>
    <mergeCell ref="E85:E86"/>
    <mergeCell ref="A85:B85"/>
    <mergeCell ref="A58:B58"/>
    <mergeCell ref="A62:B62"/>
    <mergeCell ref="A71:B71"/>
    <mergeCell ref="A75:B75"/>
    <mergeCell ref="A83:B83"/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</mergeCells>
  <pageMargins left="0.43307086614173229" right="0.31496062992125984" top="0.47244094488188981" bottom="0.74803149606299213" header="0.31496062992125984" footer="0.31496062992125984"/>
  <pageSetup scale="7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2" sqref="E12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79" t="s">
        <v>260</v>
      </c>
      <c r="B3" s="180"/>
      <c r="C3" s="180"/>
      <c r="D3" s="180"/>
      <c r="E3" s="180"/>
      <c r="F3" s="180"/>
      <c r="G3" s="181"/>
    </row>
    <row r="4" spans="1:7" x14ac:dyDescent="0.2">
      <c r="A4" s="182" t="s">
        <v>43</v>
      </c>
      <c r="B4" s="183"/>
      <c r="C4" s="183"/>
      <c r="D4" s="183"/>
      <c r="E4" s="183"/>
      <c r="F4" s="183"/>
      <c r="G4" s="184"/>
    </row>
    <row r="5" spans="1:7" x14ac:dyDescent="0.2">
      <c r="A5" s="182" t="s">
        <v>125</v>
      </c>
      <c r="B5" s="183"/>
      <c r="C5" s="183"/>
      <c r="D5" s="183"/>
      <c r="E5" s="183"/>
      <c r="F5" s="183"/>
      <c r="G5" s="184"/>
    </row>
    <row r="6" spans="1:7" x14ac:dyDescent="0.2">
      <c r="A6" s="182" t="s">
        <v>265</v>
      </c>
      <c r="B6" s="183"/>
      <c r="C6" s="183"/>
      <c r="D6" s="183"/>
      <c r="E6" s="183"/>
      <c r="F6" s="183"/>
      <c r="G6" s="184"/>
    </row>
    <row r="7" spans="1:7" ht="12.75" thickBot="1" x14ac:dyDescent="0.25">
      <c r="A7" s="185" t="s">
        <v>1</v>
      </c>
      <c r="B7" s="186"/>
      <c r="C7" s="186"/>
      <c r="D7" s="186"/>
      <c r="E7" s="186"/>
      <c r="F7" s="186"/>
      <c r="G7" s="187"/>
    </row>
    <row r="8" spans="1:7" ht="12.75" thickBot="1" x14ac:dyDescent="0.25">
      <c r="A8" s="102" t="s">
        <v>2</v>
      </c>
      <c r="B8" s="176" t="s">
        <v>45</v>
      </c>
      <c r="C8" s="177"/>
      <c r="D8" s="177"/>
      <c r="E8" s="177"/>
      <c r="F8" s="178"/>
      <c r="G8" s="102" t="s">
        <v>46</v>
      </c>
    </row>
    <row r="9" spans="1:7" ht="24.75" thickBot="1" x14ac:dyDescent="0.25">
      <c r="A9" s="103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3"/>
    </row>
    <row r="10" spans="1:7" x14ac:dyDescent="0.2">
      <c r="A10" s="50" t="s">
        <v>128</v>
      </c>
      <c r="B10" s="189">
        <f>SUM(B12)</f>
        <v>42804811.869999997</v>
      </c>
      <c r="C10" s="189">
        <f t="shared" ref="C10:G10" si="0">SUM(C12)</f>
        <v>0</v>
      </c>
      <c r="D10" s="189">
        <f t="shared" si="0"/>
        <v>42804811.869999997</v>
      </c>
      <c r="E10" s="189">
        <f t="shared" si="0"/>
        <v>12822833.23</v>
      </c>
      <c r="F10" s="189">
        <f t="shared" si="0"/>
        <v>12463219.160000002</v>
      </c>
      <c r="G10" s="189">
        <f t="shared" si="0"/>
        <v>29981978.639999997</v>
      </c>
    </row>
    <row r="11" spans="1:7" x14ac:dyDescent="0.2">
      <c r="A11" s="50" t="s">
        <v>129</v>
      </c>
      <c r="B11" s="190"/>
      <c r="C11" s="190"/>
      <c r="D11" s="190"/>
      <c r="E11" s="190"/>
      <c r="F11" s="190"/>
      <c r="G11" s="190"/>
    </row>
    <row r="12" spans="1:7" ht="24" x14ac:dyDescent="0.2">
      <c r="A12" s="51" t="s">
        <v>263</v>
      </c>
      <c r="B12" s="90">
        <f>SUM(FORMATO_6a_GOG!C9)</f>
        <v>42804811.869999997</v>
      </c>
      <c r="C12" s="90">
        <f>SUM(FORMATO_6a_GOG!D9)</f>
        <v>0</v>
      </c>
      <c r="D12" s="90">
        <f>B12+C12</f>
        <v>42804811.869999997</v>
      </c>
      <c r="E12" s="90">
        <f>SUM(FORMATO_6a_GOG!F9)</f>
        <v>12822833.23</v>
      </c>
      <c r="F12" s="90">
        <f>SUM(FORMATO_6a_GOG!G9)</f>
        <v>12463219.160000002</v>
      </c>
      <c r="G12" s="90">
        <f>D12-E12</f>
        <v>29981978.639999997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88"/>
      <c r="C21" s="188"/>
      <c r="D21" s="188"/>
      <c r="E21" s="188"/>
      <c r="F21" s="188"/>
      <c r="G21" s="188"/>
    </row>
    <row r="22" spans="1:7" x14ac:dyDescent="0.2">
      <c r="A22" s="52" t="s">
        <v>139</v>
      </c>
      <c r="B22" s="188"/>
      <c r="C22" s="188"/>
      <c r="D22" s="188"/>
      <c r="E22" s="188"/>
      <c r="F22" s="188"/>
      <c r="G22" s="188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42804811.869999997</v>
      </c>
      <c r="C32" s="91">
        <f t="shared" ref="C32:G32" si="1">C21+C10</f>
        <v>0</v>
      </c>
      <c r="D32" s="91">
        <f t="shared" si="1"/>
        <v>42804811.869999997</v>
      </c>
      <c r="E32" s="91">
        <f t="shared" si="1"/>
        <v>12822833.23</v>
      </c>
      <c r="F32" s="91">
        <f t="shared" si="1"/>
        <v>12463219.160000002</v>
      </c>
      <c r="G32" s="91">
        <f t="shared" si="1"/>
        <v>29981978.639999997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5" sqref="A5:H5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4" t="s">
        <v>259</v>
      </c>
      <c r="B2" s="155"/>
      <c r="C2" s="155"/>
      <c r="D2" s="155"/>
      <c r="E2" s="155"/>
      <c r="F2" s="155"/>
      <c r="G2" s="155"/>
      <c r="H2" s="156"/>
    </row>
    <row r="3" spans="1:8" x14ac:dyDescent="0.2">
      <c r="A3" s="110" t="s">
        <v>43</v>
      </c>
      <c r="B3" s="111"/>
      <c r="C3" s="111"/>
      <c r="D3" s="111"/>
      <c r="E3" s="111"/>
      <c r="F3" s="111"/>
      <c r="G3" s="111"/>
      <c r="H3" s="157"/>
    </row>
    <row r="4" spans="1:8" x14ac:dyDescent="0.2">
      <c r="A4" s="110" t="s">
        <v>140</v>
      </c>
      <c r="B4" s="111"/>
      <c r="C4" s="111"/>
      <c r="D4" s="111"/>
      <c r="E4" s="111"/>
      <c r="F4" s="111"/>
      <c r="G4" s="111"/>
      <c r="H4" s="157"/>
    </row>
    <row r="5" spans="1:8" x14ac:dyDescent="0.2">
      <c r="A5" s="110" t="s">
        <v>266</v>
      </c>
      <c r="B5" s="111"/>
      <c r="C5" s="111"/>
      <c r="D5" s="111"/>
      <c r="E5" s="111"/>
      <c r="F5" s="111"/>
      <c r="G5" s="111"/>
      <c r="H5" s="157"/>
    </row>
    <row r="6" spans="1:8" ht="12.75" thickBot="1" x14ac:dyDescent="0.25">
      <c r="A6" s="158" t="s">
        <v>1</v>
      </c>
      <c r="B6" s="159"/>
      <c r="C6" s="159"/>
      <c r="D6" s="159"/>
      <c r="E6" s="159"/>
      <c r="F6" s="159"/>
      <c r="G6" s="159"/>
      <c r="H6" s="160"/>
    </row>
    <row r="7" spans="1:8" ht="12.75" thickBot="1" x14ac:dyDescent="0.25">
      <c r="A7" s="154" t="s">
        <v>2</v>
      </c>
      <c r="B7" s="161"/>
      <c r="C7" s="176" t="s">
        <v>45</v>
      </c>
      <c r="D7" s="177"/>
      <c r="E7" s="177"/>
      <c r="F7" s="177"/>
      <c r="G7" s="178"/>
      <c r="H7" s="102" t="s">
        <v>46</v>
      </c>
    </row>
    <row r="8" spans="1:8" ht="24.75" thickBot="1" x14ac:dyDescent="0.25">
      <c r="A8" s="158"/>
      <c r="B8" s="162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3"/>
    </row>
    <row r="9" spans="1:8" x14ac:dyDescent="0.2">
      <c r="A9" s="191"/>
      <c r="B9" s="192"/>
      <c r="C9" s="33"/>
      <c r="D9" s="33"/>
      <c r="E9" s="33"/>
      <c r="F9" s="33"/>
      <c r="G9" s="33"/>
      <c r="H9" s="33"/>
    </row>
    <row r="10" spans="1:8" ht="16.5" customHeight="1" x14ac:dyDescent="0.2">
      <c r="A10" s="193" t="s">
        <v>141</v>
      </c>
      <c r="B10" s="194"/>
      <c r="C10" s="71">
        <f>C11</f>
        <v>42804811.869999997</v>
      </c>
      <c r="D10" s="71">
        <f t="shared" ref="D10:H10" si="0">D11</f>
        <v>0</v>
      </c>
      <c r="E10" s="71">
        <f t="shared" si="0"/>
        <v>42804811.869999997</v>
      </c>
      <c r="F10" s="71">
        <f t="shared" si="0"/>
        <v>12822833.23</v>
      </c>
      <c r="G10" s="71">
        <f t="shared" si="0"/>
        <v>12463219.160000002</v>
      </c>
      <c r="H10" s="71">
        <f t="shared" si="0"/>
        <v>29981978.639999997</v>
      </c>
    </row>
    <row r="11" spans="1:8" x14ac:dyDescent="0.2">
      <c r="A11" s="172" t="s">
        <v>142</v>
      </c>
      <c r="B11" s="173"/>
      <c r="C11" s="93">
        <f>C12+C13+C14+C15+C16+C17+C18+C19</f>
        <v>42804811.869999997</v>
      </c>
      <c r="D11" s="93">
        <f t="shared" ref="D11:H11" si="1">D12+D13+D14+D15+D16+D17+D18+D19</f>
        <v>0</v>
      </c>
      <c r="E11" s="93">
        <f t="shared" si="1"/>
        <v>42804811.869999997</v>
      </c>
      <c r="F11" s="93">
        <f t="shared" si="1"/>
        <v>12822833.23</v>
      </c>
      <c r="G11" s="93">
        <f t="shared" si="1"/>
        <v>12463219.160000002</v>
      </c>
      <c r="H11" s="93">
        <f t="shared" si="1"/>
        <v>29981978.639999997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SUM(FORMATO_6a_GOG!C9)</f>
        <v>42804811.869999997</v>
      </c>
      <c r="D13" s="92">
        <f>SUM(FORMATO_6a_GOG!D9)</f>
        <v>0</v>
      </c>
      <c r="E13" s="92">
        <f>C13+D13</f>
        <v>42804811.869999997</v>
      </c>
      <c r="F13" s="92">
        <f>SUM(FORMATO_6a_GOG!F9)</f>
        <v>12822833.23</v>
      </c>
      <c r="G13" s="92">
        <f>SUM(FORMATO_6a_GOG!G9)</f>
        <v>12463219.160000002</v>
      </c>
      <c r="H13" s="92">
        <f>E13-F13</f>
        <v>29981978.639999997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72" t="s">
        <v>151</v>
      </c>
      <c r="B21" s="173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72" t="s">
        <v>159</v>
      </c>
      <c r="B30" s="173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72" t="s">
        <v>169</v>
      </c>
      <c r="B41" s="173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72" t="s">
        <v>174</v>
      </c>
      <c r="B47" s="173"/>
      <c r="C47" s="37"/>
      <c r="D47" s="37"/>
      <c r="E47" s="37"/>
      <c r="F47" s="37"/>
      <c r="G47" s="37"/>
      <c r="H47" s="37"/>
    </row>
    <row r="48" spans="1:8" x14ac:dyDescent="0.2">
      <c r="A48" s="172" t="s">
        <v>142</v>
      </c>
      <c r="B48" s="173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72" t="s">
        <v>151</v>
      </c>
      <c r="B58" s="173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72" t="s">
        <v>159</v>
      </c>
      <c r="B67" s="173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72" t="s">
        <v>169</v>
      </c>
      <c r="B78" s="173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72" t="s">
        <v>124</v>
      </c>
      <c r="B84" s="173"/>
      <c r="C84" s="93">
        <f>C47+C10</f>
        <v>42804811.869999997</v>
      </c>
      <c r="D84" s="93">
        <f t="shared" ref="D84:H84" si="2">D47+D10</f>
        <v>0</v>
      </c>
      <c r="E84" s="93">
        <f t="shared" si="2"/>
        <v>42804811.869999997</v>
      </c>
      <c r="F84" s="93">
        <f t="shared" si="2"/>
        <v>12822833.23</v>
      </c>
      <c r="G84" s="93">
        <f t="shared" si="2"/>
        <v>12463219.160000002</v>
      </c>
      <c r="H84" s="93">
        <f t="shared" si="2"/>
        <v>29981978.639999997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G10" sqref="G10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4" t="s">
        <v>260</v>
      </c>
      <c r="B2" s="155"/>
      <c r="C2" s="155"/>
      <c r="D2" s="155"/>
      <c r="E2" s="155"/>
      <c r="F2" s="155"/>
      <c r="G2" s="156"/>
    </row>
    <row r="3" spans="1:7" x14ac:dyDescent="0.2">
      <c r="A3" s="110" t="s">
        <v>43</v>
      </c>
      <c r="B3" s="111"/>
      <c r="C3" s="111"/>
      <c r="D3" s="111"/>
      <c r="E3" s="111"/>
      <c r="F3" s="111"/>
      <c r="G3" s="157"/>
    </row>
    <row r="4" spans="1:7" x14ac:dyDescent="0.2">
      <c r="A4" s="110" t="s">
        <v>175</v>
      </c>
      <c r="B4" s="111"/>
      <c r="C4" s="111"/>
      <c r="D4" s="111"/>
      <c r="E4" s="111"/>
      <c r="F4" s="111"/>
      <c r="G4" s="157"/>
    </row>
    <row r="5" spans="1:7" x14ac:dyDescent="0.2">
      <c r="A5" s="110" t="s">
        <v>265</v>
      </c>
      <c r="B5" s="111"/>
      <c r="C5" s="111"/>
      <c r="D5" s="111"/>
      <c r="E5" s="111"/>
      <c r="F5" s="111"/>
      <c r="G5" s="157"/>
    </row>
    <row r="6" spans="1:7" ht="12.75" thickBot="1" x14ac:dyDescent="0.25">
      <c r="A6" s="158" t="s">
        <v>1</v>
      </c>
      <c r="B6" s="159"/>
      <c r="C6" s="159"/>
      <c r="D6" s="159"/>
      <c r="E6" s="159"/>
      <c r="F6" s="159"/>
      <c r="G6" s="160"/>
    </row>
    <row r="7" spans="1:7" ht="12.75" thickBot="1" x14ac:dyDescent="0.25">
      <c r="A7" s="106" t="s">
        <v>2</v>
      </c>
      <c r="B7" s="176" t="s">
        <v>45</v>
      </c>
      <c r="C7" s="177"/>
      <c r="D7" s="177"/>
      <c r="E7" s="177"/>
      <c r="F7" s="178"/>
      <c r="G7" s="102" t="s">
        <v>46</v>
      </c>
    </row>
    <row r="8" spans="1:7" ht="24.75" thickBot="1" x14ac:dyDescent="0.25">
      <c r="A8" s="107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3"/>
    </row>
    <row r="9" spans="1:7" x14ac:dyDescent="0.2">
      <c r="A9" s="56" t="s">
        <v>177</v>
      </c>
      <c r="B9" s="69">
        <f>B10+B11+B12+B15+B16+B19</f>
        <v>36918619.719999999</v>
      </c>
      <c r="C9" s="69">
        <f t="shared" ref="C9:G9" si="0">C10+C11+C12+C15+C16+C19</f>
        <v>0</v>
      </c>
      <c r="D9" s="69">
        <f t="shared" si="0"/>
        <v>36918619.719999999</v>
      </c>
      <c r="E9" s="69">
        <f t="shared" si="0"/>
        <v>11739364.07</v>
      </c>
      <c r="F9" s="69">
        <f t="shared" si="0"/>
        <v>11383091.940000001</v>
      </c>
      <c r="G9" s="69">
        <f t="shared" si="0"/>
        <v>25179255.649999999</v>
      </c>
    </row>
    <row r="10" spans="1:7" x14ac:dyDescent="0.2">
      <c r="A10" s="57" t="s">
        <v>178</v>
      </c>
      <c r="B10" s="70">
        <f>SUM(FORMATO_6a_GOG!C10)</f>
        <v>36918619.719999999</v>
      </c>
      <c r="C10" s="70">
        <f>FORMATO_6a_GOG!D10</f>
        <v>0</v>
      </c>
      <c r="D10" s="69">
        <f>B10+C10</f>
        <v>36918619.719999999</v>
      </c>
      <c r="E10" s="70">
        <f>SUM(FORMATO_6a_GOG!F10)</f>
        <v>11739364.07</v>
      </c>
      <c r="F10" s="70">
        <f>SUM(FORMATO_6a_GOG!G10)</f>
        <v>11383091.940000001</v>
      </c>
      <c r="G10" s="70">
        <f>D10-E10</f>
        <v>25179255.649999999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36918619.719999999</v>
      </c>
      <c r="C32" s="69">
        <f t="shared" ref="C32:G32" si="1">C21+C9</f>
        <v>0</v>
      </c>
      <c r="D32" s="69">
        <f t="shared" si="1"/>
        <v>36918619.719999999</v>
      </c>
      <c r="E32" s="69">
        <f t="shared" si="1"/>
        <v>11739364.07</v>
      </c>
      <c r="F32" s="69">
        <f t="shared" si="1"/>
        <v>11383091.940000001</v>
      </c>
      <c r="G32" s="69">
        <f t="shared" si="1"/>
        <v>25179255.649999999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2019-07-12T20:03:53Z</dcterms:modified>
</cp:coreProperties>
</file>